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o Brito\Downloads\"/>
    </mc:Choice>
  </mc:AlternateContent>
  <xr:revisionPtr revIDLastSave="0" documentId="13_ncr:1_{1871C8F8-1746-4C85-BF2B-6D4061DF2248}" xr6:coauthVersionLast="47" xr6:coauthVersionMax="47" xr10:uidLastSave="{00000000-0000-0000-0000-000000000000}"/>
  <workbookProtection workbookAlgorithmName="SHA-512" workbookHashValue="GUvDE3/fnQtC5l/7qjVxcV/1JR/w4hPn7vdo2x+QhOcZ9heHEugAulOHSMzvD/9EIMlSALCsTNvZzeLZjMIv3w==" workbookSaltValue="x3nMcpGmtrWvKZPTweOdqw==" workbookSpinCount="100000" lockStructure="1"/>
  <bookViews>
    <workbookView xWindow="-108" yWindow="-108" windowWidth="23256" windowHeight="12456" activeTab="1" xr2:uid="{64C65F25-E00E-4DFA-A7BF-CC84F58D65C6}"/>
  </bookViews>
  <sheets>
    <sheet name="Calculo PERIODO_total" sheetId="5" r:id="rId1"/>
    <sheet name="Planilha1" sheetId="7" r:id="rId2"/>
  </sheets>
  <definedNames>
    <definedName name="_xlnm.Print_Area" localSheetId="0">'Calculo PERIODO_total'!$A$1:$I$151</definedName>
    <definedName name="Referencia1">#REF!</definedName>
    <definedName name="Referencia2">#REF!</definedName>
    <definedName name="Referencia3">#REF!</definedName>
    <definedName name="_xlnm.Print_Titles" localSheetId="0">'Calculo PERIODO_total'!$1:$2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9" i="5" l="1"/>
  <c r="G138" i="5"/>
  <c r="G137" i="5"/>
  <c r="G135" i="5"/>
  <c r="G133" i="5"/>
  <c r="G126" i="5"/>
  <c r="G125" i="5"/>
  <c r="G123" i="5"/>
  <c r="G121" i="5"/>
  <c r="G119" i="5"/>
  <c r="G117" i="5"/>
  <c r="G116" i="5"/>
  <c r="G115" i="5"/>
  <c r="G111" i="5"/>
  <c r="G110" i="5"/>
  <c r="G108" i="5"/>
  <c r="G106" i="5"/>
  <c r="G104" i="5"/>
  <c r="G102" i="5"/>
  <c r="G101" i="5"/>
  <c r="G100" i="5"/>
  <c r="G96" i="5"/>
  <c r="G95" i="5"/>
  <c r="G93" i="5"/>
  <c r="G91" i="5"/>
  <c r="G89" i="5"/>
  <c r="G87" i="5"/>
  <c r="G86" i="5"/>
  <c r="G85" i="5"/>
  <c r="G81" i="5"/>
  <c r="G80" i="5"/>
  <c r="G78" i="5"/>
  <c r="G76" i="5"/>
  <c r="G74" i="5"/>
  <c r="G72" i="5"/>
  <c r="G71" i="5"/>
  <c r="G70" i="5"/>
  <c r="G66" i="5"/>
  <c r="G65" i="5"/>
  <c r="G63" i="5"/>
  <c r="G61" i="5"/>
  <c r="G59" i="5"/>
  <c r="G57" i="5"/>
  <c r="G56" i="5"/>
  <c r="G55" i="5"/>
  <c r="G51" i="5"/>
  <c r="G50" i="5"/>
  <c r="G48" i="5"/>
  <c r="G46" i="5"/>
  <c r="G44" i="5"/>
  <c r="G42" i="5"/>
  <c r="G41" i="5"/>
  <c r="G40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2" i="5"/>
  <c r="G21" i="5"/>
  <c r="G20" i="5"/>
  <c r="G19" i="5"/>
  <c r="G18" i="5"/>
  <c r="G17" i="5"/>
  <c r="G16" i="5"/>
  <c r="G15" i="5"/>
  <c r="G14" i="5"/>
  <c r="I135" i="5" l="1"/>
  <c r="I133" i="5"/>
  <c r="H126" i="5"/>
  <c r="H123" i="5"/>
  <c r="I121" i="5"/>
  <c r="H115" i="5"/>
  <c r="I106" i="5"/>
  <c r="I96" i="5"/>
  <c r="H91" i="5"/>
  <c r="I81" i="5"/>
  <c r="I78" i="5"/>
  <c r="I65" i="5"/>
  <c r="I61" i="5"/>
  <c r="I59" i="5"/>
  <c r="I57" i="5"/>
  <c r="I48" i="5"/>
  <c r="I44" i="5"/>
  <c r="I37" i="5"/>
  <c r="I35" i="5"/>
  <c r="H31" i="5"/>
  <c r="I29" i="5"/>
  <c r="I27" i="5"/>
  <c r="I36" i="5"/>
  <c r="I33" i="5"/>
  <c r="I25" i="5"/>
  <c r="H139" i="5"/>
  <c r="H138" i="5"/>
  <c r="H137" i="5"/>
  <c r="H135" i="5"/>
  <c r="H133" i="5"/>
  <c r="H125" i="5"/>
  <c r="H121" i="5"/>
  <c r="H119" i="5"/>
  <c r="H117" i="5"/>
  <c r="H116" i="5"/>
  <c r="H111" i="5"/>
  <c r="H110" i="5"/>
  <c r="H108" i="5"/>
  <c r="H106" i="5"/>
  <c r="H104" i="5"/>
  <c r="H102" i="5"/>
  <c r="H101" i="5"/>
  <c r="H100" i="5"/>
  <c r="H95" i="5"/>
  <c r="H93" i="5"/>
  <c r="H89" i="5"/>
  <c r="I139" i="5"/>
  <c r="I138" i="5"/>
  <c r="I137" i="5"/>
  <c r="I126" i="5"/>
  <c r="I125" i="5"/>
  <c r="I123" i="5"/>
  <c r="I119" i="5"/>
  <c r="I117" i="5"/>
  <c r="I116" i="5"/>
  <c r="I115" i="5"/>
  <c r="I111" i="5"/>
  <c r="I110" i="5"/>
  <c r="I108" i="5"/>
  <c r="I104" i="5"/>
  <c r="I102" i="5"/>
  <c r="I101" i="5"/>
  <c r="I100" i="5"/>
  <c r="I95" i="5"/>
  <c r="I93" i="5"/>
  <c r="I91" i="5"/>
  <c r="I89" i="5"/>
  <c r="I87" i="5"/>
  <c r="I86" i="5"/>
  <c r="I85" i="5"/>
  <c r="I80" i="5"/>
  <c r="I76" i="5"/>
  <c r="I74" i="5"/>
  <c r="I72" i="5"/>
  <c r="I71" i="5"/>
  <c r="I70" i="5"/>
  <c r="I66" i="5"/>
  <c r="I63" i="5"/>
  <c r="I56" i="5"/>
  <c r="I55" i="5"/>
  <c r="I51" i="5"/>
  <c r="I50" i="5"/>
  <c r="I46" i="5"/>
  <c r="I42" i="5"/>
  <c r="I41" i="5"/>
  <c r="I40" i="5"/>
  <c r="I26" i="5"/>
  <c r="H78" i="5"/>
  <c r="H74" i="5"/>
  <c r="H71" i="5"/>
  <c r="H66" i="5"/>
  <c r="H59" i="5"/>
  <c r="H56" i="5"/>
  <c r="H50" i="5"/>
  <c r="H48" i="5"/>
  <c r="H26" i="5"/>
  <c r="D7" i="5"/>
  <c r="F7" i="5" s="1"/>
  <c r="D6" i="5"/>
  <c r="D5" i="5"/>
  <c r="F5" i="5" s="1"/>
  <c r="G5" i="5" s="1"/>
  <c r="D4" i="5"/>
  <c r="F4" i="5" s="1"/>
  <c r="D3" i="5"/>
  <c r="D22" i="5"/>
  <c r="D21" i="5"/>
  <c r="F21" i="5" s="1"/>
  <c r="I21" i="5" s="1"/>
  <c r="D20" i="5"/>
  <c r="D19" i="5"/>
  <c r="F19" i="5" s="1"/>
  <c r="I19" i="5" s="1"/>
  <c r="D18" i="5"/>
  <c r="D17" i="5"/>
  <c r="D16" i="5"/>
  <c r="F16" i="5" s="1"/>
  <c r="I16" i="5" s="1"/>
  <c r="D15" i="5"/>
  <c r="D14" i="5"/>
  <c r="D13" i="5"/>
  <c r="F13" i="5" s="1"/>
  <c r="D12" i="5"/>
  <c r="D11" i="5"/>
  <c r="F11" i="5" s="1"/>
  <c r="G11" i="5" s="1"/>
  <c r="D10" i="5"/>
  <c r="F10" i="5" s="1"/>
  <c r="D37" i="5"/>
  <c r="F37" i="5" s="1"/>
  <c r="D36" i="5"/>
  <c r="D35" i="5"/>
  <c r="D34" i="5"/>
  <c r="D33" i="5"/>
  <c r="D32" i="5"/>
  <c r="F32" i="5" s="1"/>
  <c r="I32" i="5" s="1"/>
  <c r="D31" i="5"/>
  <c r="F31" i="5" s="1"/>
  <c r="D30" i="5"/>
  <c r="D29" i="5"/>
  <c r="F29" i="5" s="1"/>
  <c r="D28" i="5"/>
  <c r="D27" i="5"/>
  <c r="D26" i="5"/>
  <c r="F26" i="5" s="1"/>
  <c r="D25" i="5"/>
  <c r="D52" i="5"/>
  <c r="D51" i="5"/>
  <c r="D50" i="5"/>
  <c r="D49" i="5"/>
  <c r="F49" i="5" s="1"/>
  <c r="G49" i="5" s="1"/>
  <c r="I49" i="5" s="1"/>
  <c r="D48" i="5"/>
  <c r="D47" i="5"/>
  <c r="D46" i="5"/>
  <c r="F46" i="5" s="1"/>
  <c r="D45" i="5"/>
  <c r="D44" i="5"/>
  <c r="D43" i="5"/>
  <c r="D42" i="5"/>
  <c r="D41" i="5"/>
  <c r="F41" i="5" s="1"/>
  <c r="D40" i="5"/>
  <c r="D60" i="5"/>
  <c r="D59" i="5"/>
  <c r="D58" i="5"/>
  <c r="D57" i="5"/>
  <c r="D56" i="5"/>
  <c r="D55" i="5"/>
  <c r="D139" i="5"/>
  <c r="D138" i="5"/>
  <c r="D137" i="5"/>
  <c r="D136" i="5"/>
  <c r="F136" i="5" s="1"/>
  <c r="G136" i="5" s="1"/>
  <c r="I136" i="5" s="1"/>
  <c r="D135" i="5"/>
  <c r="F135" i="5" s="1"/>
  <c r="D134" i="5"/>
  <c r="D133" i="5"/>
  <c r="F133" i="5" s="1"/>
  <c r="D132" i="5"/>
  <c r="F132" i="5" s="1"/>
  <c r="G132" i="5" s="1"/>
  <c r="I132" i="5" s="1"/>
  <c r="D131" i="5"/>
  <c r="D130" i="5"/>
  <c r="D127" i="5"/>
  <c r="D126" i="5"/>
  <c r="F126" i="5" s="1"/>
  <c r="D125" i="5"/>
  <c r="F125" i="5" s="1"/>
  <c r="D124" i="5"/>
  <c r="D123" i="5"/>
  <c r="F123" i="5" s="1"/>
  <c r="D122" i="5"/>
  <c r="F122" i="5" s="1"/>
  <c r="G122" i="5" s="1"/>
  <c r="I122" i="5" s="1"/>
  <c r="D121" i="5"/>
  <c r="D120" i="5"/>
  <c r="F120" i="5" s="1"/>
  <c r="G120" i="5" s="1"/>
  <c r="H120" i="5" s="1"/>
  <c r="D119" i="5"/>
  <c r="D118" i="5"/>
  <c r="D117" i="5"/>
  <c r="D116" i="5"/>
  <c r="D115" i="5"/>
  <c r="F115" i="5" s="1"/>
  <c r="D112" i="5"/>
  <c r="F112" i="5" s="1"/>
  <c r="G112" i="5" s="1"/>
  <c r="H112" i="5" s="1"/>
  <c r="D111" i="5"/>
  <c r="D110" i="5"/>
  <c r="D109" i="5"/>
  <c r="D108" i="5"/>
  <c r="D107" i="5"/>
  <c r="D106" i="5"/>
  <c r="D105" i="5"/>
  <c r="F105" i="5" s="1"/>
  <c r="G105" i="5" s="1"/>
  <c r="H105" i="5" s="1"/>
  <c r="D104" i="5"/>
  <c r="F104" i="5" s="1"/>
  <c r="D103" i="5"/>
  <c r="D102" i="5"/>
  <c r="D101" i="5"/>
  <c r="D100" i="5"/>
  <c r="D97" i="5"/>
  <c r="F97" i="5" s="1"/>
  <c r="G97" i="5" s="1"/>
  <c r="H97" i="5" s="1"/>
  <c r="D96" i="5"/>
  <c r="D95" i="5"/>
  <c r="F95" i="5" s="1"/>
  <c r="D94" i="5"/>
  <c r="F94" i="5" s="1"/>
  <c r="G94" i="5" s="1"/>
  <c r="H94" i="5" s="1"/>
  <c r="D93" i="5"/>
  <c r="D92" i="5"/>
  <c r="D91" i="5"/>
  <c r="D90" i="5"/>
  <c r="D89" i="5"/>
  <c r="F89" i="5" s="1"/>
  <c r="D88" i="5"/>
  <c r="D87" i="5"/>
  <c r="F87" i="5" s="1"/>
  <c r="D86" i="5"/>
  <c r="F86" i="5" s="1"/>
  <c r="D85" i="5"/>
  <c r="D82" i="5"/>
  <c r="D81" i="5"/>
  <c r="D80" i="5"/>
  <c r="D79" i="5"/>
  <c r="F79" i="5" s="1"/>
  <c r="G79" i="5" s="1"/>
  <c r="I79" i="5" s="1"/>
  <c r="D78" i="5"/>
  <c r="D77" i="5"/>
  <c r="F77" i="5" s="1"/>
  <c r="G77" i="5" s="1"/>
  <c r="I77" i="5" s="1"/>
  <c r="D76" i="5"/>
  <c r="F76" i="5" s="1"/>
  <c r="D75" i="5"/>
  <c r="D74" i="5"/>
  <c r="D73" i="5"/>
  <c r="D72" i="5"/>
  <c r="D71" i="5"/>
  <c r="F71" i="5" s="1"/>
  <c r="D70" i="5"/>
  <c r="D67" i="5"/>
  <c r="F67" i="5" s="1"/>
  <c r="G67" i="5" s="1"/>
  <c r="H67" i="5" s="1"/>
  <c r="D66" i="5"/>
  <c r="F66" i="5" s="1"/>
  <c r="D65" i="5"/>
  <c r="D64" i="5"/>
  <c r="D63" i="5"/>
  <c r="D62" i="5"/>
  <c r="F62" i="5" s="1"/>
  <c r="G62" i="5" s="1"/>
  <c r="I62" i="5" s="1"/>
  <c r="D61" i="5"/>
  <c r="F61" i="5" s="1"/>
  <c r="G13" i="5" l="1"/>
  <c r="I13" i="5" s="1"/>
  <c r="G10" i="5"/>
  <c r="I10" i="5" s="1"/>
  <c r="G4" i="5"/>
  <c r="I4" i="5" s="1"/>
  <c r="H136" i="5"/>
  <c r="H132" i="5"/>
  <c r="H122" i="5"/>
  <c r="I112" i="5"/>
  <c r="I94" i="5"/>
  <c r="I97" i="5"/>
  <c r="H79" i="5"/>
  <c r="H49" i="5"/>
  <c r="G7" i="5"/>
  <c r="I7" i="5" s="1"/>
  <c r="I11" i="5"/>
  <c r="H11" i="5"/>
  <c r="I5" i="5"/>
  <c r="H5" i="5"/>
  <c r="I120" i="5"/>
  <c r="I105" i="5"/>
  <c r="H96" i="5"/>
  <c r="H81" i="5"/>
  <c r="I67" i="5"/>
  <c r="H44" i="5"/>
  <c r="H16" i="5"/>
  <c r="H33" i="5"/>
  <c r="I31" i="5"/>
  <c r="H65" i="5"/>
  <c r="H46" i="5"/>
  <c r="H85" i="5"/>
  <c r="H70" i="5"/>
  <c r="H62" i="5"/>
  <c r="H40" i="5"/>
  <c r="H25" i="5"/>
  <c r="H75" i="5"/>
  <c r="H80" i="5"/>
  <c r="H61" i="5"/>
  <c r="H51" i="5"/>
  <c r="H72" i="5"/>
  <c r="H42" i="5"/>
  <c r="H27" i="5"/>
  <c r="H29" i="5"/>
  <c r="H36" i="5"/>
  <c r="H57" i="5"/>
  <c r="H55" i="5"/>
  <c r="H63" i="5"/>
  <c r="H76" i="5"/>
  <c r="H86" i="5"/>
  <c r="H7" i="5"/>
  <c r="H77" i="5"/>
  <c r="H87" i="5"/>
  <c r="H32" i="5"/>
  <c r="H41" i="5"/>
  <c r="H37" i="5"/>
  <c r="H35" i="5"/>
  <c r="H19" i="5"/>
  <c r="H20" i="5"/>
  <c r="H21" i="5"/>
  <c r="H17" i="5"/>
  <c r="H15" i="5"/>
  <c r="H13" i="5"/>
  <c r="F35" i="5"/>
  <c r="F6" i="5"/>
  <c r="G6" i="5" s="1"/>
  <c r="F18" i="5"/>
  <c r="I18" i="5" s="1"/>
  <c r="F3" i="5"/>
  <c r="G3" i="5" s="1"/>
  <c r="F12" i="5"/>
  <c r="F20" i="5"/>
  <c r="I20" i="5" s="1"/>
  <c r="F27" i="5"/>
  <c r="F15" i="5"/>
  <c r="I15" i="5" s="1"/>
  <c r="F17" i="5"/>
  <c r="I17" i="5" s="1"/>
  <c r="F34" i="5"/>
  <c r="F14" i="5"/>
  <c r="I14" i="5" s="1"/>
  <c r="F22" i="5"/>
  <c r="I22" i="5" s="1"/>
  <c r="F28" i="5"/>
  <c r="I28" i="5" s="1"/>
  <c r="F36" i="5"/>
  <c r="F25" i="5"/>
  <c r="F33" i="5"/>
  <c r="F42" i="5"/>
  <c r="F30" i="5"/>
  <c r="F50" i="5"/>
  <c r="F43" i="5"/>
  <c r="G43" i="5" s="1"/>
  <c r="I43" i="5" s="1"/>
  <c r="F51" i="5"/>
  <c r="F40" i="5"/>
  <c r="F48" i="5"/>
  <c r="F45" i="5"/>
  <c r="G45" i="5" s="1"/>
  <c r="H45" i="5" s="1"/>
  <c r="F56" i="5"/>
  <c r="F44" i="5"/>
  <c r="F52" i="5"/>
  <c r="G52" i="5" s="1"/>
  <c r="I52" i="5" s="1"/>
  <c r="F47" i="5"/>
  <c r="G47" i="5" s="1"/>
  <c r="I47" i="5" s="1"/>
  <c r="F57" i="5"/>
  <c r="F58" i="5"/>
  <c r="G58" i="5" s="1"/>
  <c r="F59" i="5"/>
  <c r="F55" i="5"/>
  <c r="F60" i="5"/>
  <c r="G60" i="5" s="1"/>
  <c r="I60" i="5" s="1"/>
  <c r="F137" i="5"/>
  <c r="F82" i="5"/>
  <c r="G82" i="5" s="1"/>
  <c r="F74" i="5"/>
  <c r="F102" i="5"/>
  <c r="F72" i="5"/>
  <c r="F118" i="5"/>
  <c r="G118" i="5" s="1"/>
  <c r="F110" i="5"/>
  <c r="F92" i="5"/>
  <c r="G92" i="5" s="1"/>
  <c r="F130" i="5"/>
  <c r="G130" i="5" s="1"/>
  <c r="F138" i="5"/>
  <c r="F81" i="5"/>
  <c r="F91" i="5"/>
  <c r="F101" i="5"/>
  <c r="F109" i="5"/>
  <c r="G109" i="5" s="1"/>
  <c r="F63" i="5"/>
  <c r="F73" i="5"/>
  <c r="G73" i="5" s="1"/>
  <c r="I73" i="5" s="1"/>
  <c r="F119" i="5"/>
  <c r="F121" i="5"/>
  <c r="F80" i="5"/>
  <c r="F90" i="5"/>
  <c r="G90" i="5" s="1"/>
  <c r="F100" i="5"/>
  <c r="F108" i="5"/>
  <c r="F127" i="5"/>
  <c r="G127" i="5" s="1"/>
  <c r="F131" i="5"/>
  <c r="G131" i="5" s="1"/>
  <c r="F139" i="5"/>
  <c r="F64" i="5"/>
  <c r="G64" i="5" s="1"/>
  <c r="F70" i="5"/>
  <c r="F78" i="5"/>
  <c r="F88" i="5"/>
  <c r="G88" i="5" s="1"/>
  <c r="I88" i="5" s="1"/>
  <c r="F96" i="5"/>
  <c r="F106" i="5"/>
  <c r="F116" i="5"/>
  <c r="F124" i="5"/>
  <c r="G124" i="5" s="1"/>
  <c r="F134" i="5"/>
  <c r="G134" i="5" s="1"/>
  <c r="F65" i="5"/>
  <c r="F75" i="5"/>
  <c r="G75" i="5" s="1"/>
  <c r="I75" i="5" s="1"/>
  <c r="F85" i="5"/>
  <c r="F93" i="5"/>
  <c r="F103" i="5"/>
  <c r="G103" i="5" s="1"/>
  <c r="F111" i="5"/>
  <c r="F107" i="5"/>
  <c r="G107" i="5" s="1"/>
  <c r="F117" i="5"/>
  <c r="G12" i="5" l="1"/>
  <c r="D23" i="5" s="1"/>
  <c r="G23" i="5" s="1"/>
  <c r="H10" i="5"/>
  <c r="H4" i="5"/>
  <c r="D128" i="5"/>
  <c r="G128" i="5" s="1"/>
  <c r="D140" i="5"/>
  <c r="H52" i="5"/>
  <c r="H43" i="5"/>
  <c r="G141" i="5"/>
  <c r="H141" i="5" s="1"/>
  <c r="H131" i="5"/>
  <c r="I131" i="5"/>
  <c r="H134" i="5"/>
  <c r="I134" i="5"/>
  <c r="I130" i="5"/>
  <c r="H130" i="5"/>
  <c r="H127" i="5"/>
  <c r="I127" i="5"/>
  <c r="H124" i="5"/>
  <c r="H129" i="5" s="1"/>
  <c r="I124" i="5"/>
  <c r="H118" i="5"/>
  <c r="I118" i="5"/>
  <c r="G129" i="5"/>
  <c r="G140" i="5" s="1"/>
  <c r="H140" i="5" s="1"/>
  <c r="I107" i="5"/>
  <c r="H107" i="5"/>
  <c r="H109" i="5"/>
  <c r="I109" i="5"/>
  <c r="D113" i="5"/>
  <c r="G113" i="5" s="1"/>
  <c r="H113" i="5" s="1"/>
  <c r="I103" i="5"/>
  <c r="H103" i="5"/>
  <c r="G114" i="5"/>
  <c r="H88" i="5"/>
  <c r="G99" i="5"/>
  <c r="D98" i="5"/>
  <c r="G98" i="5" s="1"/>
  <c r="H98" i="5" s="1"/>
  <c r="I90" i="5"/>
  <c r="H90" i="5"/>
  <c r="H99" i="5" s="1"/>
  <c r="H92" i="5"/>
  <c r="I92" i="5"/>
  <c r="G84" i="5"/>
  <c r="H82" i="5"/>
  <c r="I82" i="5"/>
  <c r="D83" i="5"/>
  <c r="G83" i="5" s="1"/>
  <c r="H83" i="5" s="1"/>
  <c r="H73" i="5"/>
  <c r="H84" i="5" s="1"/>
  <c r="G69" i="5"/>
  <c r="I64" i="5"/>
  <c r="H64" i="5"/>
  <c r="D68" i="5"/>
  <c r="G68" i="5" s="1"/>
  <c r="H68" i="5" s="1"/>
  <c r="H60" i="5"/>
  <c r="H58" i="5"/>
  <c r="I58" i="5"/>
  <c r="I45" i="5"/>
  <c r="D53" i="5"/>
  <c r="G53" i="5" s="1"/>
  <c r="H53" i="5" s="1"/>
  <c r="H47" i="5"/>
  <c r="G54" i="5"/>
  <c r="I30" i="5"/>
  <c r="H30" i="5"/>
  <c r="G39" i="5"/>
  <c r="H28" i="5"/>
  <c r="G24" i="5"/>
  <c r="H18" i="5"/>
  <c r="H22" i="5"/>
  <c r="H14" i="5"/>
  <c r="H12" i="5"/>
  <c r="I6" i="5"/>
  <c r="H6" i="5"/>
  <c r="I3" i="5"/>
  <c r="D38" i="5"/>
  <c r="G38" i="5" s="1"/>
  <c r="H38" i="5" s="1"/>
  <c r="H34" i="5"/>
  <c r="I34" i="5"/>
  <c r="D8" i="5"/>
  <c r="G8" i="5" s="1"/>
  <c r="H8" i="5" s="1"/>
  <c r="H114" i="5"/>
  <c r="I12" i="5" l="1"/>
  <c r="H23" i="5"/>
  <c r="F23" i="5"/>
  <c r="F83" i="5"/>
  <c r="F98" i="5"/>
  <c r="H128" i="5"/>
  <c r="F128" i="5"/>
  <c r="H69" i="5"/>
  <c r="F53" i="5"/>
  <c r="H54" i="5"/>
  <c r="F113" i="5"/>
  <c r="F68" i="5"/>
  <c r="H39" i="5"/>
  <c r="H24" i="5"/>
  <c r="H3" i="5"/>
  <c r="H9" i="5" s="1"/>
  <c r="F38" i="5"/>
  <c r="F8" i="5"/>
  <c r="G9" i="5"/>
  <c r="G142" i="5" s="1"/>
  <c r="F140" i="5"/>
  <c r="H14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  <author>Juridico</author>
    <author>Paulo Brito</author>
  </authors>
  <commentList>
    <comment ref="B3" authorId="0" shapeId="0" xr:uid="{FB259923-DAF6-434A-89B6-D594AB1B5F06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3" authorId="1" shapeId="0" xr:uid="{0A6C0D99-9174-4113-B9CA-168CB61B5F97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4" authorId="0" shapeId="0" xr:uid="{D68C6B51-30EC-4AFA-A25F-CA9B2FBD96B5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4" authorId="1" shapeId="0" xr:uid="{2760DA93-27FA-407C-88F6-7BF707C28AFE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5" authorId="0" shapeId="0" xr:uid="{3389E307-DC7A-4B5B-81FC-C3A75D456D6A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5" authorId="1" shapeId="0" xr:uid="{82FDFFD1-930B-46C1-BD3E-36984088E780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6" authorId="0" shapeId="0" xr:uid="{8AB1F7C1-0164-4660-8B80-F58B3C4A0713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6" authorId="1" shapeId="0" xr:uid="{EA726B49-67B4-4A70-9735-D8A6BC06E8BE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7" authorId="0" shapeId="0" xr:uid="{388DC19E-5A51-40FC-9F03-38DC8922CED8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7" authorId="2" shapeId="0" xr:uid="{D96BB7EF-8904-4971-A4D3-C663E2C8B42C}">
      <text>
        <r>
          <rPr>
            <sz val="9"/>
            <color indexed="81"/>
            <rFont val="Segoe UI"/>
            <charset val="1"/>
          </rPr>
          <t>Inserir valor do CET constante contracheque dezembro</t>
        </r>
      </text>
    </comment>
    <comment ref="B10" authorId="0" shapeId="0" xr:uid="{726B91C2-F38B-40DE-8A95-09A3B910873E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10" authorId="1" shapeId="0" xr:uid="{78635A2D-1406-4052-923C-E27006D4C13C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11" authorId="0" shapeId="0" xr:uid="{EAE5B6B0-6090-46BF-963D-2538BB6B1CBE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11" authorId="1" shapeId="0" xr:uid="{AC9DA282-757B-4464-A3C7-4B396970FAB4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12" authorId="0" shapeId="0" xr:uid="{59D19DAC-9E39-4D29-8F26-4E00B0AA9D9D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12" authorId="1" shapeId="0" xr:uid="{B10A8A71-0139-4A1E-9A58-8E0501B47253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13" authorId="0" shapeId="0" xr:uid="{52D2E793-DE9A-4F4C-B901-AC270E4B0B6F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13" authorId="1" shapeId="0" xr:uid="{C166111B-A0C5-4881-84C6-937905573C05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14" authorId="0" shapeId="0" xr:uid="{9AA1CA0A-DA59-4D7F-9D8E-5A1773406D42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14" authorId="1" shapeId="0" xr:uid="{2107B167-129F-47E3-81B1-F38DD51064F4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15" authorId="0" shapeId="0" xr:uid="{086280D4-69E0-4774-9402-11ECAEE0EF36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15" authorId="1" shapeId="0" xr:uid="{2366CEEE-2AF0-440C-A160-7810B16D0A90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16" authorId="0" shapeId="0" xr:uid="{63481F71-335E-4550-BC1D-2EE84AAA45B4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16" authorId="1" shapeId="0" xr:uid="{F793375A-DC7E-4D99-9DA1-482AE676F02E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17" authorId="0" shapeId="0" xr:uid="{140606FA-562F-477C-91E5-D83C4AC41E4B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17" authorId="1" shapeId="0" xr:uid="{53431ADB-208E-4B1A-8962-B61FDCAAFAD2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18" authorId="0" shapeId="0" xr:uid="{C4F40220-9C3C-4CD1-8C98-966A69E931AB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18" authorId="1" shapeId="0" xr:uid="{F048AB19-1583-4414-845B-6BEB02D7CD1F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19" authorId="0" shapeId="0" xr:uid="{9BB390A8-4ECB-4A18-BD72-3FAA8B49E072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19" authorId="1" shapeId="0" xr:uid="{A128D097-6850-4A8D-B896-B81D0D718380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20" authorId="0" shapeId="0" xr:uid="{065E1303-B0BB-4108-8AB3-3904AE180F3F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20" authorId="1" shapeId="0" xr:uid="{232BAAAD-1AA6-4243-BAFE-85160C9BCD24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21" authorId="0" shapeId="0" xr:uid="{F53C4850-87FF-4A11-9E89-8A1905278EC3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21" authorId="1" shapeId="0" xr:uid="{4FE063F5-0991-4629-B709-CCF4C5AD1851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22" authorId="0" shapeId="0" xr:uid="{A3102913-B29F-4995-8E92-52CFEDF32E65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22" authorId="2" shapeId="0" xr:uid="{C2B84775-1D5C-4464-889F-48D1CE12569D}">
      <text>
        <r>
          <rPr>
            <sz val="9"/>
            <color indexed="81"/>
            <rFont val="Segoe UI"/>
            <charset val="1"/>
          </rPr>
          <t>Inserir valor do CET constante contracheque dezembro</t>
        </r>
      </text>
    </comment>
    <comment ref="B25" authorId="0" shapeId="0" xr:uid="{B9E8A273-37FF-457E-A906-68B8D6C451C4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25" authorId="1" shapeId="0" xr:uid="{801CE5D1-6D08-4D0E-825D-3EAE456563AC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26" authorId="0" shapeId="0" xr:uid="{E89F5AD9-A857-427F-BB72-63E2577E6D5B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26" authorId="1" shapeId="0" xr:uid="{898C7126-990F-49B4-BE82-830B3203ED8B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27" authorId="0" shapeId="0" xr:uid="{C956AE92-D0D4-43C8-8037-F103EDDE5EDA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27" authorId="1" shapeId="0" xr:uid="{F6720453-2473-4E85-A399-67642ACC673F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28" authorId="0" shapeId="0" xr:uid="{302467BB-A1A4-4138-BE3F-C72EBB15899D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28" authorId="1" shapeId="0" xr:uid="{139A5182-9B8A-4D8C-AC83-EFBD7F42768E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29" authorId="0" shapeId="0" xr:uid="{E4F1A99D-7E62-4561-B1D6-A37B1D8C7C21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29" authorId="1" shapeId="0" xr:uid="{7B8CF73E-4497-42AF-90BE-8FEF8307D198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30" authorId="0" shapeId="0" xr:uid="{7B9E1FC6-A0D4-4ECA-87B7-20A344E7753F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30" authorId="1" shapeId="0" xr:uid="{F5180BD1-C69F-490F-9ECD-6E3EFA99395F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31" authorId="0" shapeId="0" xr:uid="{98EF8D22-56DB-4614-976A-12FE17749349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31" authorId="1" shapeId="0" xr:uid="{953D2F7A-A772-4CB7-A36E-54C2213ABF51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32" authorId="0" shapeId="0" xr:uid="{B25483BE-A4B7-4246-BF7A-DC59D14DCE88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32" authorId="1" shapeId="0" xr:uid="{C67AA11B-C54D-4C31-8F02-E481404A9DA7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33" authorId="0" shapeId="0" xr:uid="{CA53DE12-A38A-40A7-8764-D3009194A8AC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33" authorId="1" shapeId="0" xr:uid="{985F35AF-9685-45D5-B059-AAAAF554E731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34" authorId="0" shapeId="0" xr:uid="{13CF1A40-CB88-4012-A762-17086BFA91D4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34" authorId="1" shapeId="0" xr:uid="{7555AF1F-8D4D-4378-A5AB-72FF86707F1D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35" authorId="0" shapeId="0" xr:uid="{96AA9247-482D-465F-8E1A-6AE545D9EDA6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35" authorId="1" shapeId="0" xr:uid="{E0B3081A-513B-4257-AF36-D4626D3FC1BD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36" authorId="0" shapeId="0" xr:uid="{A6F0CDE9-B7BA-4237-B5BC-6EBC92EC40C1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36" authorId="1" shapeId="0" xr:uid="{374ABB76-05DE-4B7C-B1CE-47D390707CE9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37" authorId="0" shapeId="0" xr:uid="{8CC59CD2-94EB-4B89-87E4-850E6496656B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37" authorId="2" shapeId="0" xr:uid="{80562F55-5438-4974-8FF5-DDA0054DA3CA}">
      <text>
        <r>
          <rPr>
            <sz val="9"/>
            <color indexed="81"/>
            <rFont val="Segoe UI"/>
            <charset val="1"/>
          </rPr>
          <t>Inserir valor do CET constante contracheque dezembro</t>
        </r>
      </text>
    </comment>
    <comment ref="B40" authorId="0" shapeId="0" xr:uid="{D69D8539-BD44-4FCB-A5EB-3BEEFD21FA78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40" authorId="1" shapeId="0" xr:uid="{75DC303C-4B1F-4306-AFD1-BF0489837303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41" authorId="0" shapeId="0" xr:uid="{9E96CE8E-B4BF-4F83-8018-E15E571EBE01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41" authorId="1" shapeId="0" xr:uid="{F5646AB8-0C97-483C-9885-EC69E9DA2D02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42" authorId="0" shapeId="0" xr:uid="{A98CECD9-61CA-4F68-905E-8921C533B643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42" authorId="1" shapeId="0" xr:uid="{C3A5E258-29F7-4191-BCF5-2275B7CAA612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43" authorId="0" shapeId="0" xr:uid="{4029A354-DD42-44AA-9C08-CD21719686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43" authorId="1" shapeId="0" xr:uid="{C4D2363A-DEC7-4522-923E-8AD233430BBA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44" authorId="0" shapeId="0" xr:uid="{0ADCC09E-675C-4F94-BF96-288BC9ABFFC2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44" authorId="1" shapeId="0" xr:uid="{8AF5FBAC-479A-401E-BF8F-509B42E61268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45" authorId="0" shapeId="0" xr:uid="{574D4AD0-56A7-4DEC-9F2C-E5210E77A718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45" authorId="1" shapeId="0" xr:uid="{8557DFA2-8721-4010-90CC-EE236D532BE9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46" authorId="0" shapeId="0" xr:uid="{03F39B86-EAF6-4CE2-9498-B82E61CE44A8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46" authorId="1" shapeId="0" xr:uid="{415C4DA9-397E-4662-8FCA-53101219CC69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47" authorId="0" shapeId="0" xr:uid="{22344581-42AB-4F94-A409-B72E0F6EC76C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47" authorId="1" shapeId="0" xr:uid="{FA7CFCB3-7581-481D-ABA8-085F173B7137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48" authorId="0" shapeId="0" xr:uid="{AAC31348-F953-4D85-9C0E-DCD70365571A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48" authorId="1" shapeId="0" xr:uid="{48A127C8-4C3F-4AE2-9F1A-AD74F7BF141D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49" authorId="0" shapeId="0" xr:uid="{8D76ADE9-6725-440A-ADEB-78F495FFCDEA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49" authorId="1" shapeId="0" xr:uid="{B60BB00D-53A4-49A6-8ADE-2C807AF0931C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50" authorId="0" shapeId="0" xr:uid="{43B63074-C47D-4CF1-AF29-30E922625C69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50" authorId="1" shapeId="0" xr:uid="{F1BB825B-2D06-4151-9FCC-7A7B3C19CE90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51" authorId="0" shapeId="0" xr:uid="{39E1F731-A921-4B48-AA81-727D813D18B9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51" authorId="1" shapeId="0" xr:uid="{1E674B92-A584-445B-ABD1-7FB636A319EC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52" authorId="0" shapeId="0" xr:uid="{A2D00DC0-30A0-4548-8575-6F8607FFFC8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52" authorId="2" shapeId="0" xr:uid="{C34A3FD9-0AC7-440F-8B1B-6883449FAB56}">
      <text>
        <r>
          <rPr>
            <sz val="9"/>
            <color indexed="81"/>
            <rFont val="Segoe UI"/>
            <charset val="1"/>
          </rPr>
          <t>Inserir valor do CET constante contracheque dezembro</t>
        </r>
      </text>
    </comment>
    <comment ref="B55" authorId="0" shapeId="0" xr:uid="{042C2A6F-79EB-459D-A1F3-8762B2486637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55" authorId="1" shapeId="0" xr:uid="{5A17F855-8792-4439-BF2E-6BF631F1B48B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56" authorId="0" shapeId="0" xr:uid="{3C9F1518-9161-4D56-825D-79EA70D42966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56" authorId="1" shapeId="0" xr:uid="{39224DFB-B7C4-4DE3-9716-DC01A1ADE7B5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57" authorId="0" shapeId="0" xr:uid="{43E507FC-2CA5-4B27-8F9D-7056DA4D68F2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57" authorId="1" shapeId="0" xr:uid="{E159A738-2AD9-4720-BCF3-E06C3F10A9E7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58" authorId="0" shapeId="0" xr:uid="{DCEF7F58-4337-4EEB-9F4A-FCBF5452BDBA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58" authorId="1" shapeId="0" xr:uid="{D5DF246D-A21C-45DC-81C8-B7DE2C769630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59" authorId="0" shapeId="0" xr:uid="{D16F4036-6F89-42B6-8279-4EE407A0D7BA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59" authorId="1" shapeId="0" xr:uid="{7D7A7AF0-3FAC-4D07-A10D-D9005F443C16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60" authorId="0" shapeId="0" xr:uid="{F7116DDA-8DA5-4B63-9269-63E1B2D5AF61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60" authorId="1" shapeId="0" xr:uid="{0645B6CA-CCD0-44F7-824C-30221C14B276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61" authorId="0" shapeId="0" xr:uid="{7E6CA9A1-895F-4AA6-813D-9B7A0D1DD6B8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61" authorId="1" shapeId="0" xr:uid="{EBE92067-EC2F-4900-97EF-978C0555E030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62" authorId="0" shapeId="0" xr:uid="{A4590003-3D7A-400B-A30F-AF4711100C33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62" authorId="1" shapeId="0" xr:uid="{948FF7F8-3593-4729-B467-A7364915A942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63" authorId="0" shapeId="0" xr:uid="{51E26B10-F1D9-444A-AB9D-063E956B734C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63" authorId="1" shapeId="0" xr:uid="{2B2265F6-A48A-4F37-8547-B4AE7BE1114A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64" authorId="0" shapeId="0" xr:uid="{D855EAB0-92B1-4709-AA6A-D28E170DA47F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64" authorId="1" shapeId="0" xr:uid="{BC36DC46-1192-45BC-8736-9A54D285BA20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65" authorId="0" shapeId="0" xr:uid="{E5E57194-A274-49BD-A1A7-B3C44617B275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65" authorId="1" shapeId="0" xr:uid="{464590A0-06B0-4E0F-9854-795FACD7D23F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66" authorId="0" shapeId="0" xr:uid="{6ADA2B22-C503-485F-ACC7-AB9FB818F1F6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66" authorId="1" shapeId="0" xr:uid="{837B54FA-7BFA-4EAE-973D-D75EDE4B087B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67" authorId="0" shapeId="0" xr:uid="{8E9D5070-4DA0-4E87-BF55-BB69C337DF18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67" authorId="2" shapeId="0" xr:uid="{D4B2D9F1-15DE-4228-9B7E-64B4F94AA917}">
      <text>
        <r>
          <rPr>
            <sz val="9"/>
            <color indexed="81"/>
            <rFont val="Segoe UI"/>
            <charset val="1"/>
          </rPr>
          <t>Inserir valor do CET constante contracheque dezembro</t>
        </r>
      </text>
    </comment>
    <comment ref="B70" authorId="0" shapeId="0" xr:uid="{BD2713B1-D7AA-4E11-98F4-9D2A345B09E7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70" authorId="1" shapeId="0" xr:uid="{F40E4806-2B0E-485E-8079-62783F725390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71" authorId="0" shapeId="0" xr:uid="{0F08D57B-19C7-43ED-93BF-8D41C4F3A789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71" authorId="1" shapeId="0" xr:uid="{3D6809A9-7944-4D5F-B453-61A65667F449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72" authorId="0" shapeId="0" xr:uid="{88A8BAC4-773D-4F0F-88D7-B28962E8DBEE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72" authorId="1" shapeId="0" xr:uid="{1AD195B7-E871-449C-A75C-0ED07F031D41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73" authorId="0" shapeId="0" xr:uid="{F7C470C2-F7A0-4833-8A30-68CBEA651046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73" authorId="1" shapeId="0" xr:uid="{3A07F7D9-E9BD-489E-8786-09E4FAF378E9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74" authorId="0" shapeId="0" xr:uid="{5C4A4332-B22A-485A-A1CB-D757982FFD3A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74" authorId="1" shapeId="0" xr:uid="{9A73B4CA-47B4-4A4F-B565-F4C5E156686D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75" authorId="0" shapeId="0" xr:uid="{4BE17A8E-AF90-4B08-89DF-79545B193137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75" authorId="1" shapeId="0" xr:uid="{1C81BD72-28B2-415E-9C62-DFC40C28A438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76" authorId="0" shapeId="0" xr:uid="{F839A6FA-7FC9-462C-853D-67BA5992A392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76" authorId="1" shapeId="0" xr:uid="{AB275EB7-F101-4EA6-8EC7-0535AF4E16F6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77" authorId="0" shapeId="0" xr:uid="{2A5530CF-B916-4103-BFC4-DE10CFB2EB4E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77" authorId="1" shapeId="0" xr:uid="{41456489-E624-4754-96ED-DB709177D117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78" authorId="0" shapeId="0" xr:uid="{3C17ACA0-A9F8-46B5-9C2A-A6BC6FEC9266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78" authorId="1" shapeId="0" xr:uid="{91683D26-8281-4D94-A4B7-443692325232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79" authorId="0" shapeId="0" xr:uid="{11279343-AD7A-4ADD-ADDB-05027CF9FBB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79" authorId="1" shapeId="0" xr:uid="{1A69EDF4-C3F2-48CD-8BA6-F64E64F91947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80" authorId="0" shapeId="0" xr:uid="{9C8B711E-4245-489E-A1C6-9698FE115AB2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80" authorId="1" shapeId="0" xr:uid="{E43BFB95-B94A-4C81-AD6B-AE824792113E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81" authorId="0" shapeId="0" xr:uid="{00071FDB-3AEF-4534-8B58-153B92614D05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81" authorId="1" shapeId="0" xr:uid="{20706899-800F-434F-AA78-0D4E71579E31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82" authorId="0" shapeId="0" xr:uid="{FAB891C2-2215-4260-9C7A-15F6D2D8D3C3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82" authorId="2" shapeId="0" xr:uid="{A4B718D4-91BB-46DF-BD04-326B0642B151}">
      <text>
        <r>
          <rPr>
            <sz val="9"/>
            <color indexed="81"/>
            <rFont val="Segoe UI"/>
            <charset val="1"/>
          </rPr>
          <t>Inserir valor do CET constante contracheque dezembro</t>
        </r>
      </text>
    </comment>
    <comment ref="B85" authorId="0" shapeId="0" xr:uid="{FD78B5FC-DC9D-44AB-80AF-D263D7077C96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85" authorId="1" shapeId="0" xr:uid="{F4CA705B-0BB0-427D-A9E8-324526F1EBEA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86" authorId="0" shapeId="0" xr:uid="{527B4CB3-AE11-4E7B-B469-32B7931778D2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86" authorId="1" shapeId="0" xr:uid="{C7ECF501-26B4-45C6-AA39-A71C5862E704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87" authorId="0" shapeId="0" xr:uid="{D39A4F06-D967-401E-A2B2-C3C6C3185E2C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87" authorId="1" shapeId="0" xr:uid="{CB8C72CD-C80B-4BA6-9A36-7621ABE281EB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88" authorId="0" shapeId="0" xr:uid="{FB9610B9-4368-4384-9E5D-0DF947B66CF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88" authorId="1" shapeId="0" xr:uid="{83D9D252-0DF5-4805-8CC6-76CE8CD985B5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89" authorId="0" shapeId="0" xr:uid="{DDD773C9-977F-44AD-BB2E-5AB392A9226B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89" authorId="1" shapeId="0" xr:uid="{56E4A069-3606-451F-BD1E-39363FF0BA3A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90" authorId="0" shapeId="0" xr:uid="{43486942-A111-4777-B311-B1283E5FF21E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90" authorId="1" shapeId="0" xr:uid="{6DA6B36E-358A-44CE-A26C-2C797E85574A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91" authorId="0" shapeId="0" xr:uid="{8EBD5599-0C59-4185-88B1-4D70E97BB589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91" authorId="1" shapeId="0" xr:uid="{18933D2E-DC86-4512-BB15-57C469C6FAFC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92" authorId="0" shapeId="0" xr:uid="{D4115F71-6C42-4C36-B3DA-A78491999B41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92" authorId="1" shapeId="0" xr:uid="{2421BA35-04FF-48F4-8E56-0D454AADC3B8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93" authorId="0" shapeId="0" xr:uid="{69BAABD0-6CAB-4F4F-94FF-5AFD7FEC62C6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93" authorId="1" shapeId="0" xr:uid="{C2F855CF-4DF2-4E9A-85C2-F52B5B72BA47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94" authorId="0" shapeId="0" xr:uid="{B4730CCF-055D-4247-A06A-09F0B9CC3856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94" authorId="1" shapeId="0" xr:uid="{A3CF70B0-52B1-4E15-8CE0-7621145B2E4B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95" authorId="0" shapeId="0" xr:uid="{0FFFF350-00B5-4156-9C45-5BA72F03EC51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95" authorId="1" shapeId="0" xr:uid="{3A45613E-0142-4615-8D75-52AF6914E5E0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96" authorId="0" shapeId="0" xr:uid="{3A0F4B2F-AEFF-4BF1-9AE5-E85961A9C3C8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96" authorId="1" shapeId="0" xr:uid="{34C326BC-9031-4D8D-8CE4-3F8A7241B445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97" authorId="0" shapeId="0" xr:uid="{38829DB2-D154-4BB6-B076-2F6393197876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97" authorId="2" shapeId="0" xr:uid="{1D8BB6A1-59D9-4E70-A169-FABFD1E83A26}">
      <text>
        <r>
          <rPr>
            <sz val="9"/>
            <color indexed="81"/>
            <rFont val="Segoe UI"/>
            <charset val="1"/>
          </rPr>
          <t>Inserir valor do CET constante contracheque dezembro</t>
        </r>
      </text>
    </comment>
    <comment ref="B100" authorId="0" shapeId="0" xr:uid="{66478441-5EB7-4EB4-A802-D21251C93733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100" authorId="1" shapeId="0" xr:uid="{8F58EC0B-1462-4B68-BC90-9722888D86A9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101" authorId="0" shapeId="0" xr:uid="{F2EDA25E-5159-46BE-8D1E-1E94A46B992F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101" authorId="1" shapeId="0" xr:uid="{CD3FBD74-BFED-4C04-AF30-7F46B3FD7DBC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102" authorId="0" shapeId="0" xr:uid="{9CB367A3-010E-4481-8579-68D4BD2E0D93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102" authorId="1" shapeId="0" xr:uid="{2268621E-191C-4A7E-A2A2-4CF819B04841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103" authorId="0" shapeId="0" xr:uid="{782A509D-4F0E-4EEC-B1C1-0080FDA47686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103" authorId="1" shapeId="0" xr:uid="{69FC204E-8216-4052-8BDA-82F489973C54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104" authorId="0" shapeId="0" xr:uid="{89FC09FC-B2B2-4E73-8940-F7F5E3B663D2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104" authorId="1" shapeId="0" xr:uid="{1459C4CE-1648-49EC-B01D-7E28A7E1592E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105" authorId="0" shapeId="0" xr:uid="{F69D517D-5D85-4F6D-AC45-B652713C83B7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105" authorId="1" shapeId="0" xr:uid="{2A1AE664-D60D-4FC1-B95E-FDFAD2F3F7BA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106" authorId="0" shapeId="0" xr:uid="{47C99BA1-BF49-4CCC-9607-F3A7178022F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106" authorId="1" shapeId="0" xr:uid="{7FF3673B-5E79-4AD0-B5FB-FE984A9717E3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107" authorId="0" shapeId="0" xr:uid="{A56111DA-B088-49E6-B03A-327AD9C50B8B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107" authorId="1" shapeId="0" xr:uid="{CBAB0BAF-6257-44EF-8106-E4F96877769D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108" authorId="0" shapeId="0" xr:uid="{02E39729-C9BB-4B13-AC44-A06A113504E6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108" authorId="1" shapeId="0" xr:uid="{906EEDAD-F129-46BF-944D-01CDFFF17DF1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109" authorId="0" shapeId="0" xr:uid="{3B8CAA69-BF18-44BD-ACE1-69E06E1A065A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109" authorId="1" shapeId="0" xr:uid="{8D7C36C6-2098-4CC5-A89E-A52875C6175E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110" authorId="0" shapeId="0" xr:uid="{A82946B5-1441-4BD3-802B-229E9AA291D2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110" authorId="1" shapeId="0" xr:uid="{78D9BE3F-0578-45BD-BA16-6BDEBB4C3AAE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111" authorId="0" shapeId="0" xr:uid="{E98F0476-8EB3-4CE5-BE19-94794AD90D87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111" authorId="1" shapeId="0" xr:uid="{A447C28B-A7A9-411E-B959-F70BEF456E57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112" authorId="0" shapeId="0" xr:uid="{2E05FA14-0165-4C56-B734-14EE52F07EA8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112" authorId="2" shapeId="0" xr:uid="{9DDC4869-F5C7-4C79-92CF-E3A300A95080}">
      <text>
        <r>
          <rPr>
            <sz val="9"/>
            <color indexed="81"/>
            <rFont val="Segoe UI"/>
            <charset val="1"/>
          </rPr>
          <t>Inserir valor do CET constante contracheque dezembro</t>
        </r>
      </text>
    </comment>
    <comment ref="B115" authorId="0" shapeId="0" xr:uid="{6C3002C5-CFE3-4B70-A468-A7131B4947B8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115" authorId="1" shapeId="0" xr:uid="{118E3554-694F-4FF7-B275-873D357FB6A4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116" authorId="0" shapeId="0" xr:uid="{492A9429-1D0B-4EDF-836A-1087C5FA67B9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116" authorId="1" shapeId="0" xr:uid="{7824F41D-4453-46A7-94F6-8A690BC62DAA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117" authorId="0" shapeId="0" xr:uid="{598CD0AA-F205-4A03-9CD0-59AE2AD3BCAA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117" authorId="1" shapeId="0" xr:uid="{90522AD6-A7C9-4996-9E19-B30110191EF5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118" authorId="0" shapeId="0" xr:uid="{339D3BAD-289F-4D43-AE2B-3280F3290C3F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118" authorId="1" shapeId="0" xr:uid="{99B9845C-029A-496D-8D8A-4E453D9825D3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119" authorId="0" shapeId="0" xr:uid="{6C9ABDD3-CDF3-4192-9BAE-35F64402032E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119" authorId="1" shapeId="0" xr:uid="{DF18F2C8-9CC1-484D-B72B-8E8588F4648F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120" authorId="0" shapeId="0" xr:uid="{2CC55CB6-57F3-43AC-9F66-2ADF2435DB51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120" authorId="1" shapeId="0" xr:uid="{5C6903EF-99F9-4F77-8998-29CC298C44CA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121" authorId="0" shapeId="0" xr:uid="{9042B9A3-A577-4520-85FD-00F8781E44E5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121" authorId="1" shapeId="0" xr:uid="{28784BF8-ED9E-42BE-B3FD-2307916FCA27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122" authorId="0" shapeId="0" xr:uid="{AE7656E3-391C-46D7-A4BC-26B80F30FAE6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122" authorId="1" shapeId="0" xr:uid="{32843BD0-BE1C-444A-AB50-EDAF109EC10A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123" authorId="0" shapeId="0" xr:uid="{647E4C1C-3A69-4864-A72E-B67AB0906D8B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123" authorId="1" shapeId="0" xr:uid="{686E54B2-3E11-4C69-8CB8-50E51439864B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124" authorId="0" shapeId="0" xr:uid="{062F4BE7-A459-402C-A283-ED1CD462B961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124" authorId="1" shapeId="0" xr:uid="{E43AC28A-E598-4799-BCCB-91F281160AB4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125" authorId="0" shapeId="0" xr:uid="{C13DF503-DB46-460D-9137-2610E8C8037F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125" authorId="1" shapeId="0" xr:uid="{402262D2-0EEA-470C-AAB9-72AF6528EEB8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126" authorId="0" shapeId="0" xr:uid="{5D2A1866-8AE8-4A87-94D5-6720051CA3BB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126" authorId="1" shapeId="0" xr:uid="{6F363126-5187-4FFB-88CC-6245F98E0ED5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127" authorId="0" shapeId="0" xr:uid="{3150BA19-7986-4D1A-BFB6-D619A4499C51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127" authorId="2" shapeId="0" xr:uid="{C886C6FF-D109-4351-B945-CFB25D746841}">
      <text>
        <r>
          <rPr>
            <sz val="9"/>
            <color indexed="81"/>
            <rFont val="Segoe UI"/>
            <charset val="1"/>
          </rPr>
          <t>Inserir valor do CET constante contracheque dezembro</t>
        </r>
      </text>
    </comment>
    <comment ref="B130" authorId="0" shapeId="0" xr:uid="{44E6155F-3DBA-487E-8CD2-4691A4088F09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130" authorId="1" shapeId="0" xr:uid="{D7736649-3AF8-4D7D-8C0A-66FE63F8596B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131" authorId="0" shapeId="0" xr:uid="{37382EB5-8807-45D5-A11C-F8F07833B62A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131" authorId="1" shapeId="0" xr:uid="{4C50DF21-AE40-4BAD-B29B-EB4C8AB4EFC3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132" authorId="0" shapeId="0" xr:uid="{DCC6B850-EBC9-4472-B54F-306D4D64C91A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132" authorId="1" shapeId="0" xr:uid="{4AC4388D-9956-420F-8B31-0E35BDDAB675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133" authorId="0" shapeId="0" xr:uid="{2BEFCA23-F6F0-453F-968E-97D98F49963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133" authorId="1" shapeId="0" xr:uid="{17B30727-D36C-42BA-B645-05897BCC1F99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134" authorId="0" shapeId="0" xr:uid="{CD3EB65A-36E2-4923-BF26-CD17C1B21876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134" authorId="1" shapeId="0" xr:uid="{4A2E9D70-6102-4C63-987F-29BCCBDF18BE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135" authorId="0" shapeId="0" xr:uid="{85C2EE27-94E6-4E38-AD43-B7F214EA33AD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135" authorId="1" shapeId="0" xr:uid="{64AC49B3-DFE8-41D1-AAB8-E140892089A1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136" authorId="0" shapeId="0" xr:uid="{47150CFE-1CC1-48F5-91E8-46CEC2DE71E8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136" authorId="1" shapeId="0" xr:uid="{B1F2F645-B0DF-4281-BCFF-846A65FFC98A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137" authorId="0" shapeId="0" xr:uid="{D74F3957-19A6-4DC4-BB5C-6140B1E28DBA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137" authorId="1" shapeId="0" xr:uid="{117D89AF-487F-4E6D-9A14-A83CA5B7D1AD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138" authorId="0" shapeId="0" xr:uid="{94E7F57F-E842-48C4-B6AA-69B80C4D1DED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138" authorId="1" shapeId="0" xr:uid="{1F7AF29E-FAA7-47A9-9BC1-A0241EE6AA03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139" authorId="0" shapeId="0" xr:uid="{3628EDBE-78EF-4115-9172-F0AF0BA3769B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salario bruto, menos 13, férias e verbas indenizatorias( abono permanencia, alimentação e outras)
</t>
        </r>
      </text>
    </comment>
    <comment ref="C139" authorId="1" shapeId="0" xr:uid="{70006C69-F43F-473D-986C-3A3FB4C12489}">
      <text>
        <r>
          <rPr>
            <b/>
            <sz val="11"/>
            <color indexed="81"/>
            <rFont val="Segoe UI"/>
            <family val="2"/>
          </rPr>
          <t>Autor:</t>
        </r>
        <r>
          <rPr>
            <sz val="11"/>
            <color indexed="81"/>
            <rFont val="Segoe UI"/>
            <family val="2"/>
          </rPr>
          <t xml:space="preserve">
Inserir o valor do  CET constante no contracheque
</t>
        </r>
      </text>
    </comment>
    <comment ref="B142" authorId="0" shapeId="0" xr:uid="{2AC40EB0-A431-4C03-B350-BA14ED89EB38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Informar valores brutos dos salarios, exceto 13 e verbas eventuais
</t>
        </r>
      </text>
    </comment>
  </commentList>
</comments>
</file>

<file path=xl/sharedStrings.xml><?xml version="1.0" encoding="utf-8"?>
<sst xmlns="http://schemas.openxmlformats.org/spreadsheetml/2006/main" count="68" uniqueCount="41">
  <si>
    <t>AUTOR:</t>
  </si>
  <si>
    <t>Anos/meses</t>
  </si>
  <si>
    <t>13 SAL</t>
  </si>
  <si>
    <t>TOTAL</t>
  </si>
  <si>
    <t>B = CET 20%</t>
  </si>
  <si>
    <t>C = CET 50% CALCULADO</t>
  </si>
  <si>
    <t>A = REMUNERÇÃO BRUTA</t>
  </si>
  <si>
    <t>D  = TETO VIGENTE</t>
  </si>
  <si>
    <t>OBSERVAÇÕES:</t>
  </si>
  <si>
    <t>B = CET percebido pelo associado constante do contracheque</t>
  </si>
  <si>
    <t>D = Teto de remuneração do Desembargador vigente à época;</t>
  </si>
  <si>
    <t>C = CET de 50%  calculado pelo método da regra de 3 = CET 50 = X .  50/20.</t>
  </si>
  <si>
    <t>A = Remuneração Bruta excetuando-se o 13 salário, férias e verbas indenizatórias que não fazem parte do teto remuneratório;</t>
  </si>
  <si>
    <t>E = Remuneração Bruta (A) somado com CET 50% calculado ©</t>
  </si>
  <si>
    <t>F = Margem no teto = Teto vigente (D) menos (A)  Remuneração Bruta;se positivo, valor a cobrar; se negativo, zero.</t>
  </si>
  <si>
    <t>F = D - A                MARGEM NO TETO</t>
  </si>
  <si>
    <t>G = C X Aliq vig. FUNPREV</t>
  </si>
  <si>
    <t>G = FUNPREV (calculado) = CET 50% © x Aliquota vigente na época</t>
  </si>
  <si>
    <r>
      <t xml:space="preserve">H = Remuneração Bruta(A) maior que Teto vigente (D); </t>
    </r>
    <r>
      <rPr>
        <b/>
        <sz val="12"/>
        <color theme="1"/>
        <rFont val="Calibri"/>
        <family val="2"/>
        <scheme val="minor"/>
      </rPr>
      <t>SIM</t>
    </r>
    <r>
      <rPr>
        <sz val="12"/>
        <color theme="1"/>
        <rFont val="Calibri"/>
        <family val="2"/>
        <scheme val="minor"/>
      </rPr>
      <t xml:space="preserve"> - não cobrar; </t>
    </r>
    <r>
      <rPr>
        <b/>
        <sz val="12"/>
        <color theme="1"/>
        <rFont val="Calibri"/>
        <family val="2"/>
        <scheme val="minor"/>
      </rPr>
      <t>NÃO</t>
    </r>
    <r>
      <rPr>
        <sz val="12"/>
        <color theme="1"/>
        <rFont val="Calibri"/>
        <family val="2"/>
        <scheme val="minor"/>
      </rPr>
      <t xml:space="preserve"> - cobrar os valores, pois há margem no teto remuneratório.</t>
    </r>
  </si>
  <si>
    <t>total 2014</t>
  </si>
  <si>
    <t>total 2015</t>
  </si>
  <si>
    <t>total 2016</t>
  </si>
  <si>
    <t>total 2017</t>
  </si>
  <si>
    <t>total 2018</t>
  </si>
  <si>
    <t>total 2019</t>
  </si>
  <si>
    <t>total 2020</t>
  </si>
  <si>
    <t>total 2021</t>
  </si>
  <si>
    <t>total 2022</t>
  </si>
  <si>
    <t>total 2023</t>
  </si>
  <si>
    <t>Férias + 1/3</t>
  </si>
  <si>
    <t>Férias-Calc.</t>
  </si>
  <si>
    <t>verbas</t>
  </si>
  <si>
    <t>nome</t>
  </si>
  <si>
    <t>IND. TRANP.</t>
  </si>
  <si>
    <t>AB PERMAN</t>
  </si>
  <si>
    <t>RRA</t>
  </si>
  <si>
    <t>AD.1/3 FER</t>
  </si>
  <si>
    <t>AD.13SALA</t>
  </si>
  <si>
    <t>Cadastro:</t>
  </si>
  <si>
    <t>H = A &gt; D      DIFERENÇA A COBRAR</t>
  </si>
  <si>
    <t>E = A + C                 REM BRUTA + CET 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</si>
</sst>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R$&quot;\ #,##0.00;\-&quot;R$&quot;\ #,##0.00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sz val="11"/>
      <color indexed="81"/>
      <name val="Segoe UI"/>
      <family val="2"/>
    </font>
    <font>
      <b/>
      <sz val="11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9"/>
      <color indexed="81"/>
      <name val="Segoe UI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3" fillId="0" borderId="0" xfId="2" applyFont="1"/>
    <xf numFmtId="43" fontId="0" fillId="0" borderId="0" xfId="1" applyFont="1" applyAlignment="1">
      <alignment horizontal="center" vertical="center"/>
    </xf>
    <xf numFmtId="164" fontId="3" fillId="3" borderId="0" xfId="2" applyFont="1" applyFill="1"/>
    <xf numFmtId="164" fontId="3" fillId="5" borderId="0" xfId="2" applyFont="1" applyFill="1"/>
    <xf numFmtId="164" fontId="9" fillId="0" borderId="0" xfId="2" applyFont="1" applyAlignment="1">
      <alignment horizontal="center" vertical="center"/>
    </xf>
    <xf numFmtId="164" fontId="0" fillId="0" borderId="0" xfId="2" applyFont="1" applyAlignment="1">
      <alignment horizontal="center" vertical="center"/>
    </xf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164" fontId="6" fillId="0" borderId="1" xfId="2" applyFont="1" applyBorder="1" applyAlignment="1">
      <alignment horizontal="center" vertical="center" wrapText="1"/>
    </xf>
    <xf numFmtId="7" fontId="3" fillId="2" borderId="0" xfId="2" applyNumberFormat="1" applyFont="1" applyFill="1" applyProtection="1">
      <protection locked="0"/>
    </xf>
    <xf numFmtId="164" fontId="3" fillId="2" borderId="0" xfId="2" applyFont="1" applyFill="1" applyProtection="1">
      <protection locked="0"/>
    </xf>
    <xf numFmtId="17" fontId="3" fillId="0" borderId="0" xfId="0" applyNumberFormat="1" applyFont="1" applyAlignment="1">
      <alignment horizontal="center"/>
    </xf>
    <xf numFmtId="164" fontId="3" fillId="0" borderId="0" xfId="2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3" fontId="3" fillId="0" borderId="0" xfId="1" applyFont="1"/>
    <xf numFmtId="17" fontId="9" fillId="0" borderId="0" xfId="0" applyNumberFormat="1" applyFont="1" applyAlignment="1">
      <alignment horizontal="center"/>
    </xf>
    <xf numFmtId="0" fontId="3" fillId="5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4" fontId="3" fillId="5" borderId="0" xfId="0" applyNumberFormat="1" applyFont="1" applyFill="1"/>
    <xf numFmtId="0" fontId="2" fillId="0" borderId="0" xfId="0" applyFont="1" applyAlignment="1">
      <alignment horizontal="center" vertical="center"/>
    </xf>
    <xf numFmtId="7" fontId="3" fillId="5" borderId="0" xfId="2" applyNumberFormat="1" applyFont="1" applyFill="1" applyProtection="1"/>
    <xf numFmtId="164" fontId="3" fillId="5" borderId="0" xfId="2" applyFont="1" applyFill="1" applyProtection="1"/>
    <xf numFmtId="0" fontId="3" fillId="0" borderId="4" xfId="0" applyFont="1" applyBorder="1" applyAlignment="1">
      <alignment horizontal="center"/>
    </xf>
    <xf numFmtId="43" fontId="3" fillId="0" borderId="5" xfId="1" applyFont="1" applyBorder="1" applyAlignment="1">
      <alignment horizontal="center" vertical="center"/>
    </xf>
    <xf numFmtId="0" fontId="3" fillId="0" borderId="5" xfId="0" applyFont="1" applyBorder="1"/>
    <xf numFmtId="164" fontId="3" fillId="0" borderId="5" xfId="2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2" fillId="4" borderId="2" xfId="1" applyNumberFormat="1" applyFont="1" applyFill="1" applyBorder="1" applyAlignment="1" applyProtection="1">
      <alignment vertical="center"/>
      <protection locked="0"/>
    </xf>
    <xf numFmtId="43" fontId="2" fillId="3" borderId="2" xfId="1" applyFont="1" applyFill="1" applyBorder="1" applyAlignment="1" applyProtection="1">
      <alignment horizontal="center" vertical="center"/>
    </xf>
    <xf numFmtId="4" fontId="3" fillId="5" borderId="0" xfId="0" applyNumberFormat="1" applyFont="1" applyFill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3" fillId="5" borderId="0" xfId="0" applyFont="1" applyFill="1"/>
    <xf numFmtId="4" fontId="3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43" fontId="2" fillId="4" borderId="2" xfId="1" applyFont="1" applyFill="1" applyBorder="1" applyAlignment="1" applyProtection="1">
      <alignment horizontal="center" vertical="center"/>
      <protection locked="0"/>
    </xf>
  </cellXfs>
  <cellStyles count="3">
    <cellStyle name="Moeda" xfId="2" builtinId="4"/>
    <cellStyle name="Normal" xfId="0" builtinId="0"/>
    <cellStyle name="Vírgula" xfId="1" builtinId="3"/>
  </cellStyles>
  <dxfs count="5"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7C80"/>
      <color rgb="FFF69F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CE61C-F15E-4C66-810F-F4296D199600}">
  <dimension ref="A1:L154"/>
  <sheetViews>
    <sheetView view="pageBreakPreview" topLeftCell="A7" zoomScaleNormal="100" zoomScaleSheetLayoutView="100" workbookViewId="0">
      <selection activeCell="E3" sqref="E3"/>
    </sheetView>
  </sheetViews>
  <sheetFormatPr defaultRowHeight="14.4" x14ac:dyDescent="0.3"/>
  <cols>
    <col min="1" max="1" width="14.6640625" style="1" customWidth="1"/>
    <col min="2" max="2" width="22" style="5" customWidth="1"/>
    <col min="3" max="3" width="16.88671875" style="5" customWidth="1"/>
    <col min="4" max="4" width="17.5546875" style="5" customWidth="1"/>
    <col min="5" max="5" width="16.109375" customWidth="1"/>
    <col min="6" max="6" width="21.88671875" customWidth="1"/>
    <col min="7" max="7" width="19" style="9" customWidth="1"/>
    <col min="8" max="8" width="15.33203125" style="2" customWidth="1"/>
    <col min="9" max="9" width="18.33203125" style="2" customWidth="1"/>
    <col min="10" max="10" width="14.5546875" customWidth="1"/>
    <col min="12" max="12" width="12.33203125" bestFit="1" customWidth="1"/>
  </cols>
  <sheetData>
    <row r="1" spans="1:10" ht="25.5" customHeight="1" thickBot="1" x14ac:dyDescent="0.35">
      <c r="A1" s="25" t="s">
        <v>0</v>
      </c>
      <c r="B1" s="47"/>
      <c r="C1" s="47"/>
      <c r="D1" s="47"/>
      <c r="E1" s="47"/>
      <c r="F1" s="47"/>
      <c r="G1" s="47"/>
      <c r="H1" s="35" t="s">
        <v>38</v>
      </c>
      <c r="I1" s="34">
        <v>13232940</v>
      </c>
    </row>
    <row r="2" spans="1:10" s="3" customFormat="1" ht="54.6" thickBot="1" x14ac:dyDescent="0.35">
      <c r="A2" s="11" t="s">
        <v>1</v>
      </c>
      <c r="B2" s="12" t="s">
        <v>6</v>
      </c>
      <c r="C2" s="12" t="s">
        <v>4</v>
      </c>
      <c r="D2" s="12" t="s">
        <v>5</v>
      </c>
      <c r="E2" s="11" t="s">
        <v>7</v>
      </c>
      <c r="F2" s="11" t="s">
        <v>40</v>
      </c>
      <c r="G2" s="13" t="s">
        <v>15</v>
      </c>
      <c r="H2" s="11" t="s">
        <v>16</v>
      </c>
      <c r="I2" s="11" t="s">
        <v>39</v>
      </c>
    </row>
    <row r="3" spans="1:10" s="10" customFormat="1" ht="19.2" customHeight="1" x14ac:dyDescent="0.3">
      <c r="A3" s="16">
        <v>41883</v>
      </c>
      <c r="B3" s="14"/>
      <c r="C3" s="15"/>
      <c r="D3" s="6">
        <f>C3*50/20</f>
        <v>0</v>
      </c>
      <c r="E3" s="4">
        <v>26589.68</v>
      </c>
      <c r="F3" s="4">
        <f>B3+D3</f>
        <v>0</v>
      </c>
      <c r="G3" s="17">
        <f>IF(B3=0,0,IF(AND(F3&gt;E3,E3&gt;B3),E3-B3,IF(AND(F3&gt;E3,E3&lt;B3),0,F3-B3)))</f>
        <v>0</v>
      </c>
      <c r="H3" s="18">
        <f>G3*12%</f>
        <v>0</v>
      </c>
      <c r="I3" s="18" t="str">
        <f>IF(G3=0,"NÃO","SIM")</f>
        <v>NÃO</v>
      </c>
    </row>
    <row r="4" spans="1:10" s="10" customFormat="1" ht="19.2" customHeight="1" x14ac:dyDescent="0.3">
      <c r="A4" s="16">
        <v>41913</v>
      </c>
      <c r="B4" s="14"/>
      <c r="C4" s="15"/>
      <c r="D4" s="6">
        <f>C4*50/20</f>
        <v>0</v>
      </c>
      <c r="E4" s="4">
        <v>26589.68</v>
      </c>
      <c r="F4" s="4">
        <f>B4+D4</f>
        <v>0</v>
      </c>
      <c r="G4" s="17">
        <f t="shared" ref="G4:G7" si="0">IF(B4=0,0,IF(AND(F4&gt;E4,E4&gt;B4),E4-B4,IF(AND(F4&gt;E4,E4&lt;B4),0,F4-B4)))</f>
        <v>0</v>
      </c>
      <c r="H4" s="18">
        <f t="shared" ref="H4:H77" si="1">G4*12%</f>
        <v>0</v>
      </c>
      <c r="I4" s="18" t="str">
        <f>IF(G4=0,"NÃO","SIM")</f>
        <v>NÃO</v>
      </c>
    </row>
    <row r="5" spans="1:10" s="10" customFormat="1" ht="19.2" customHeight="1" x14ac:dyDescent="0.3">
      <c r="A5" s="16">
        <v>41944</v>
      </c>
      <c r="B5" s="14"/>
      <c r="C5" s="15"/>
      <c r="D5" s="6">
        <f>C5*50/20</f>
        <v>0</v>
      </c>
      <c r="E5" s="4">
        <v>26589.68</v>
      </c>
      <c r="F5" s="4">
        <f>B5+D5</f>
        <v>0</v>
      </c>
      <c r="G5" s="17">
        <f t="shared" si="0"/>
        <v>0</v>
      </c>
      <c r="H5" s="18">
        <f t="shared" si="1"/>
        <v>0</v>
      </c>
      <c r="I5" s="18" t="str">
        <f>IF(G5=0,"NÃO","SIM")</f>
        <v>NÃO</v>
      </c>
    </row>
    <row r="6" spans="1:10" s="10" customFormat="1" ht="19.2" customHeight="1" x14ac:dyDescent="0.3">
      <c r="A6" s="16">
        <v>41974</v>
      </c>
      <c r="B6" s="14"/>
      <c r="C6" s="15"/>
      <c r="D6" s="6">
        <f>C6*50/20</f>
        <v>0</v>
      </c>
      <c r="E6" s="4">
        <v>26589.68</v>
      </c>
      <c r="F6" s="4">
        <f>B6+D6</f>
        <v>0</v>
      </c>
      <c r="G6" s="17">
        <f t="shared" si="0"/>
        <v>0</v>
      </c>
      <c r="H6" s="18">
        <f t="shared" si="1"/>
        <v>0</v>
      </c>
      <c r="I6" s="18" t="str">
        <f>IF(G6=0,"NÃO","SIM")</f>
        <v>NÃO</v>
      </c>
    </row>
    <row r="7" spans="1:10" s="10" customFormat="1" ht="19.2" customHeight="1" x14ac:dyDescent="0.3">
      <c r="A7" s="20" t="s">
        <v>2</v>
      </c>
      <c r="B7" s="14"/>
      <c r="C7" s="15"/>
      <c r="D7" s="6">
        <f>C7*50/20</f>
        <v>0</v>
      </c>
      <c r="E7" s="4">
        <v>26589.68</v>
      </c>
      <c r="F7" s="4">
        <f>B7+D7</f>
        <v>0</v>
      </c>
      <c r="G7" s="17">
        <f t="shared" si="0"/>
        <v>0</v>
      </c>
      <c r="H7" s="18">
        <f t="shared" si="1"/>
        <v>0</v>
      </c>
      <c r="I7" s="18" t="str">
        <f>IF(G7=0,"NÃO","SIM")</f>
        <v>NÃO</v>
      </c>
      <c r="J7" s="22"/>
    </row>
    <row r="8" spans="1:10" s="10" customFormat="1" ht="19.2" customHeight="1" x14ac:dyDescent="0.3">
      <c r="A8" s="20" t="s">
        <v>30</v>
      </c>
      <c r="B8" s="26"/>
      <c r="C8" s="27"/>
      <c r="D8" s="4">
        <f>SUM(G3:G6)/12</f>
        <v>0</v>
      </c>
      <c r="E8" s="20" t="s">
        <v>29</v>
      </c>
      <c r="F8" s="24">
        <f>SUM(G3:G8)/12</f>
        <v>0</v>
      </c>
      <c r="G8" s="17">
        <f>D8+D8/3</f>
        <v>0</v>
      </c>
      <c r="H8" s="18">
        <f t="shared" si="1"/>
        <v>0</v>
      </c>
      <c r="I8" s="36"/>
      <c r="J8" s="22"/>
    </row>
    <row r="9" spans="1:10" s="10" customFormat="1" ht="19.2" customHeight="1" x14ac:dyDescent="0.3">
      <c r="A9" s="20" t="s">
        <v>19</v>
      </c>
      <c r="B9" s="26"/>
      <c r="C9" s="27"/>
      <c r="D9" s="6"/>
      <c r="E9" s="4"/>
      <c r="F9" s="4"/>
      <c r="G9" s="8">
        <f>SUM(G3:G8)</f>
        <v>0</v>
      </c>
      <c r="H9" s="8">
        <f>SUM(H3:H8)</f>
        <v>0</v>
      </c>
      <c r="I9" s="36"/>
      <c r="J9" s="22"/>
    </row>
    <row r="10" spans="1:10" s="23" customFormat="1" ht="19.2" customHeight="1" x14ac:dyDescent="0.3">
      <c r="A10" s="16">
        <v>42005</v>
      </c>
      <c r="B10" s="14"/>
      <c r="C10" s="15"/>
      <c r="D10" s="6">
        <f t="shared" ref="D10:D22" si="2">C10*50/20</f>
        <v>0</v>
      </c>
      <c r="E10" s="4">
        <v>30471.1</v>
      </c>
      <c r="F10" s="4">
        <f t="shared" ref="F10:F22" si="3">B10+D10</f>
        <v>0</v>
      </c>
      <c r="G10" s="17">
        <f t="shared" ref="G10:G22" si="4">IF(B10=0,0,IF(AND(F10&gt;E10,E10&gt;B10),E10-B10,IF(AND(F10&gt;E10,E10&lt;B10),0,F10-B10)))</f>
        <v>0</v>
      </c>
      <c r="H10" s="18">
        <f t="shared" si="1"/>
        <v>0</v>
      </c>
      <c r="I10" s="18" t="str">
        <f t="shared" ref="I10:I22" si="5">IF(G10=0,"NÃO","SIM")</f>
        <v>NÃO</v>
      </c>
    </row>
    <row r="11" spans="1:10" s="23" customFormat="1" ht="19.2" customHeight="1" x14ac:dyDescent="0.3">
      <c r="A11" s="16">
        <v>42036</v>
      </c>
      <c r="B11" s="14"/>
      <c r="C11" s="15"/>
      <c r="D11" s="6">
        <f t="shared" si="2"/>
        <v>0</v>
      </c>
      <c r="E11" s="4">
        <v>30471.1</v>
      </c>
      <c r="F11" s="4">
        <f t="shared" si="3"/>
        <v>0</v>
      </c>
      <c r="G11" s="17">
        <f t="shared" si="4"/>
        <v>0</v>
      </c>
      <c r="H11" s="18">
        <f t="shared" si="1"/>
        <v>0</v>
      </c>
      <c r="I11" s="18" t="str">
        <f t="shared" si="5"/>
        <v>NÃO</v>
      </c>
    </row>
    <row r="12" spans="1:10" s="23" customFormat="1" ht="19.2" customHeight="1" x14ac:dyDescent="0.3">
      <c r="A12" s="16">
        <v>42064</v>
      </c>
      <c r="B12" s="14"/>
      <c r="C12" s="15"/>
      <c r="D12" s="6">
        <f t="shared" si="2"/>
        <v>0</v>
      </c>
      <c r="E12" s="4">
        <v>30471.1</v>
      </c>
      <c r="F12" s="4">
        <f t="shared" si="3"/>
        <v>0</v>
      </c>
      <c r="G12" s="17">
        <f t="shared" si="4"/>
        <v>0</v>
      </c>
      <c r="H12" s="18">
        <f t="shared" si="1"/>
        <v>0</v>
      </c>
      <c r="I12" s="18" t="str">
        <f t="shared" si="5"/>
        <v>NÃO</v>
      </c>
    </row>
    <row r="13" spans="1:10" s="23" customFormat="1" ht="19.2" customHeight="1" x14ac:dyDescent="0.3">
      <c r="A13" s="16">
        <v>42095</v>
      </c>
      <c r="B13" s="14"/>
      <c r="C13" s="15"/>
      <c r="D13" s="6">
        <f t="shared" si="2"/>
        <v>0</v>
      </c>
      <c r="E13" s="4">
        <v>30471.1</v>
      </c>
      <c r="F13" s="4">
        <f t="shared" si="3"/>
        <v>0</v>
      </c>
      <c r="G13" s="17">
        <f t="shared" si="4"/>
        <v>0</v>
      </c>
      <c r="H13" s="18">
        <f t="shared" si="1"/>
        <v>0</v>
      </c>
      <c r="I13" s="18" t="str">
        <f t="shared" si="5"/>
        <v>NÃO</v>
      </c>
    </row>
    <row r="14" spans="1:10" s="23" customFormat="1" ht="19.2" customHeight="1" x14ac:dyDescent="0.3">
      <c r="A14" s="16">
        <v>42125</v>
      </c>
      <c r="B14" s="14"/>
      <c r="C14" s="15"/>
      <c r="D14" s="6">
        <f t="shared" si="2"/>
        <v>0</v>
      </c>
      <c r="E14" s="4">
        <v>30471.1</v>
      </c>
      <c r="F14" s="4">
        <f t="shared" si="3"/>
        <v>0</v>
      </c>
      <c r="G14" s="17">
        <f t="shared" si="4"/>
        <v>0</v>
      </c>
      <c r="H14" s="18">
        <f t="shared" si="1"/>
        <v>0</v>
      </c>
      <c r="I14" s="18" t="str">
        <f t="shared" si="5"/>
        <v>NÃO</v>
      </c>
    </row>
    <row r="15" spans="1:10" s="23" customFormat="1" ht="19.2" customHeight="1" x14ac:dyDescent="0.3">
      <c r="A15" s="16">
        <v>42156</v>
      </c>
      <c r="B15" s="14"/>
      <c r="C15" s="15"/>
      <c r="D15" s="6">
        <f t="shared" si="2"/>
        <v>0</v>
      </c>
      <c r="E15" s="4">
        <v>30471.1</v>
      </c>
      <c r="F15" s="4">
        <f t="shared" si="3"/>
        <v>0</v>
      </c>
      <c r="G15" s="17">
        <f t="shared" si="4"/>
        <v>0</v>
      </c>
      <c r="H15" s="18">
        <f t="shared" si="1"/>
        <v>0</v>
      </c>
      <c r="I15" s="18" t="str">
        <f t="shared" si="5"/>
        <v>NÃO</v>
      </c>
    </row>
    <row r="16" spans="1:10" s="23" customFormat="1" ht="19.2" customHeight="1" x14ac:dyDescent="0.3">
      <c r="A16" s="16">
        <v>42186</v>
      </c>
      <c r="B16" s="14"/>
      <c r="C16" s="15"/>
      <c r="D16" s="6">
        <f t="shared" si="2"/>
        <v>0</v>
      </c>
      <c r="E16" s="4">
        <v>30471.1</v>
      </c>
      <c r="F16" s="4">
        <f t="shared" si="3"/>
        <v>0</v>
      </c>
      <c r="G16" s="17">
        <f t="shared" si="4"/>
        <v>0</v>
      </c>
      <c r="H16" s="18">
        <f t="shared" si="1"/>
        <v>0</v>
      </c>
      <c r="I16" s="18" t="str">
        <f t="shared" si="5"/>
        <v>NÃO</v>
      </c>
    </row>
    <row r="17" spans="1:10" s="23" customFormat="1" ht="19.2" customHeight="1" x14ac:dyDescent="0.3">
      <c r="A17" s="16">
        <v>42217</v>
      </c>
      <c r="B17" s="14"/>
      <c r="C17" s="15"/>
      <c r="D17" s="6">
        <f t="shared" si="2"/>
        <v>0</v>
      </c>
      <c r="E17" s="4">
        <v>30471.1</v>
      </c>
      <c r="F17" s="4">
        <f t="shared" si="3"/>
        <v>0</v>
      </c>
      <c r="G17" s="17">
        <f t="shared" si="4"/>
        <v>0</v>
      </c>
      <c r="H17" s="18">
        <f t="shared" si="1"/>
        <v>0</v>
      </c>
      <c r="I17" s="18" t="str">
        <f t="shared" si="5"/>
        <v>NÃO</v>
      </c>
    </row>
    <row r="18" spans="1:10" s="10" customFormat="1" ht="19.2" customHeight="1" x14ac:dyDescent="0.3">
      <c r="A18" s="16">
        <v>42248</v>
      </c>
      <c r="B18" s="14"/>
      <c r="C18" s="15"/>
      <c r="D18" s="6">
        <f t="shared" si="2"/>
        <v>0</v>
      </c>
      <c r="E18" s="4">
        <v>30471.1</v>
      </c>
      <c r="F18" s="4">
        <f t="shared" si="3"/>
        <v>0</v>
      </c>
      <c r="G18" s="17">
        <f t="shared" si="4"/>
        <v>0</v>
      </c>
      <c r="H18" s="18">
        <f t="shared" si="1"/>
        <v>0</v>
      </c>
      <c r="I18" s="18" t="str">
        <f t="shared" si="5"/>
        <v>NÃO</v>
      </c>
    </row>
    <row r="19" spans="1:10" s="10" customFormat="1" ht="19.2" customHeight="1" x14ac:dyDescent="0.3">
      <c r="A19" s="16">
        <v>42278</v>
      </c>
      <c r="B19" s="14"/>
      <c r="C19" s="15"/>
      <c r="D19" s="6">
        <f t="shared" si="2"/>
        <v>0</v>
      </c>
      <c r="E19" s="4">
        <v>30471.1</v>
      </c>
      <c r="F19" s="4">
        <f t="shared" si="3"/>
        <v>0</v>
      </c>
      <c r="G19" s="17">
        <f t="shared" si="4"/>
        <v>0</v>
      </c>
      <c r="H19" s="18">
        <f t="shared" si="1"/>
        <v>0</v>
      </c>
      <c r="I19" s="18" t="str">
        <f t="shared" si="5"/>
        <v>NÃO</v>
      </c>
    </row>
    <row r="20" spans="1:10" s="10" customFormat="1" ht="19.2" customHeight="1" x14ac:dyDescent="0.3">
      <c r="A20" s="16">
        <v>42309</v>
      </c>
      <c r="B20" s="14"/>
      <c r="C20" s="15"/>
      <c r="D20" s="6">
        <f t="shared" si="2"/>
        <v>0</v>
      </c>
      <c r="E20" s="4">
        <v>30471.1</v>
      </c>
      <c r="F20" s="4">
        <f t="shared" si="3"/>
        <v>0</v>
      </c>
      <c r="G20" s="17">
        <f t="shared" si="4"/>
        <v>0</v>
      </c>
      <c r="H20" s="18">
        <f t="shared" si="1"/>
        <v>0</v>
      </c>
      <c r="I20" s="18" t="str">
        <f t="shared" si="5"/>
        <v>NÃO</v>
      </c>
    </row>
    <row r="21" spans="1:10" s="10" customFormat="1" ht="19.2" customHeight="1" x14ac:dyDescent="0.3">
      <c r="A21" s="16">
        <v>42339</v>
      </c>
      <c r="B21" s="14"/>
      <c r="C21" s="15"/>
      <c r="D21" s="6">
        <f t="shared" si="2"/>
        <v>0</v>
      </c>
      <c r="E21" s="4">
        <v>30471.1</v>
      </c>
      <c r="F21" s="4">
        <f t="shared" si="3"/>
        <v>0</v>
      </c>
      <c r="G21" s="17">
        <f t="shared" si="4"/>
        <v>0</v>
      </c>
      <c r="H21" s="18">
        <f t="shared" si="1"/>
        <v>0</v>
      </c>
      <c r="I21" s="18" t="str">
        <f t="shared" si="5"/>
        <v>NÃO</v>
      </c>
    </row>
    <row r="22" spans="1:10" s="10" customFormat="1" ht="19.2" customHeight="1" x14ac:dyDescent="0.3">
      <c r="A22" s="20" t="s">
        <v>2</v>
      </c>
      <c r="B22" s="14"/>
      <c r="C22" s="15"/>
      <c r="D22" s="6">
        <f t="shared" si="2"/>
        <v>0</v>
      </c>
      <c r="E22" s="4">
        <v>30471.1</v>
      </c>
      <c r="F22" s="4">
        <f t="shared" si="3"/>
        <v>0</v>
      </c>
      <c r="G22" s="17">
        <f t="shared" si="4"/>
        <v>0</v>
      </c>
      <c r="H22" s="18">
        <f t="shared" si="1"/>
        <v>0</v>
      </c>
      <c r="I22" s="18" t="str">
        <f t="shared" si="5"/>
        <v>NÃO</v>
      </c>
      <c r="J22" s="22"/>
    </row>
    <row r="23" spans="1:10" s="10" customFormat="1" ht="19.2" customHeight="1" x14ac:dyDescent="0.3">
      <c r="A23" s="20" t="s">
        <v>30</v>
      </c>
      <c r="B23" s="26"/>
      <c r="C23" s="27"/>
      <c r="D23" s="4">
        <f>SUM(G10:G21)/12</f>
        <v>0</v>
      </c>
      <c r="E23" s="20" t="s">
        <v>29</v>
      </c>
      <c r="F23" s="24">
        <f>SUM(G17:G23)/12</f>
        <v>0</v>
      </c>
      <c r="G23" s="17">
        <f>D23+D23/3</f>
        <v>0</v>
      </c>
      <c r="H23" s="18">
        <f>G23*12%</f>
        <v>0</v>
      </c>
      <c r="I23" s="36"/>
      <c r="J23" s="22"/>
    </row>
    <row r="24" spans="1:10" s="23" customFormat="1" ht="19.2" customHeight="1" x14ac:dyDescent="0.3">
      <c r="A24" s="20" t="s">
        <v>20</v>
      </c>
      <c r="B24" s="26"/>
      <c r="C24" s="27"/>
      <c r="D24" s="6"/>
      <c r="E24" s="4"/>
      <c r="F24" s="4"/>
      <c r="G24" s="8">
        <f>SUM(G10:G22)</f>
        <v>0</v>
      </c>
      <c r="H24" s="8">
        <f>SUM(H10:H22)</f>
        <v>0</v>
      </c>
      <c r="I24" s="36"/>
    </row>
    <row r="25" spans="1:10" s="23" customFormat="1" ht="19.2" customHeight="1" x14ac:dyDescent="0.3">
      <c r="A25" s="16">
        <v>42370</v>
      </c>
      <c r="B25" s="14"/>
      <c r="C25" s="15"/>
      <c r="D25" s="6">
        <f t="shared" ref="D25:D37" si="6">C25*50/20</f>
        <v>0</v>
      </c>
      <c r="E25" s="4">
        <v>30471.1</v>
      </c>
      <c r="F25" s="4">
        <f t="shared" ref="F25:F37" si="7">B25+D25</f>
        <v>0</v>
      </c>
      <c r="G25" s="17">
        <f t="shared" ref="G25:G37" si="8">IF(B25=0,0,IF(AND(F25&gt;E25,E25&gt;B25),E25-B25,IF(AND(F25&gt;E25,E25&lt;B25),0,F25-B25)))</f>
        <v>0</v>
      </c>
      <c r="H25" s="18">
        <f t="shared" si="1"/>
        <v>0</v>
      </c>
      <c r="I25" s="18" t="str">
        <f t="shared" ref="I25:I37" si="9">IF(G25=0,"NÃO","SIM")</f>
        <v>NÃO</v>
      </c>
    </row>
    <row r="26" spans="1:10" s="23" customFormat="1" ht="19.2" customHeight="1" x14ac:dyDescent="0.3">
      <c r="A26" s="16">
        <v>42401</v>
      </c>
      <c r="B26" s="14"/>
      <c r="C26" s="15"/>
      <c r="D26" s="6">
        <f t="shared" si="6"/>
        <v>0</v>
      </c>
      <c r="E26" s="4">
        <v>30471.1</v>
      </c>
      <c r="F26" s="4">
        <f t="shared" si="7"/>
        <v>0</v>
      </c>
      <c r="G26" s="17">
        <f t="shared" si="8"/>
        <v>0</v>
      </c>
      <c r="H26" s="18">
        <f t="shared" si="1"/>
        <v>0</v>
      </c>
      <c r="I26" s="18" t="str">
        <f t="shared" si="9"/>
        <v>NÃO</v>
      </c>
    </row>
    <row r="27" spans="1:10" s="23" customFormat="1" ht="19.2" customHeight="1" x14ac:dyDescent="0.3">
      <c r="A27" s="16">
        <v>42430</v>
      </c>
      <c r="B27" s="14"/>
      <c r="C27" s="15"/>
      <c r="D27" s="6">
        <f t="shared" si="6"/>
        <v>0</v>
      </c>
      <c r="E27" s="4">
        <v>30471.1</v>
      </c>
      <c r="F27" s="4">
        <f t="shared" si="7"/>
        <v>0</v>
      </c>
      <c r="G27" s="17">
        <f t="shared" si="8"/>
        <v>0</v>
      </c>
      <c r="H27" s="18">
        <f t="shared" si="1"/>
        <v>0</v>
      </c>
      <c r="I27" s="18" t="str">
        <f t="shared" si="9"/>
        <v>NÃO</v>
      </c>
    </row>
    <row r="28" spans="1:10" s="23" customFormat="1" ht="19.2" customHeight="1" x14ac:dyDescent="0.3">
      <c r="A28" s="16">
        <v>42461</v>
      </c>
      <c r="B28" s="14"/>
      <c r="C28" s="15"/>
      <c r="D28" s="6">
        <f t="shared" si="6"/>
        <v>0</v>
      </c>
      <c r="E28" s="4">
        <v>30471.1</v>
      </c>
      <c r="F28" s="4">
        <f t="shared" si="7"/>
        <v>0</v>
      </c>
      <c r="G28" s="17">
        <f t="shared" si="8"/>
        <v>0</v>
      </c>
      <c r="H28" s="18">
        <f t="shared" si="1"/>
        <v>0</v>
      </c>
      <c r="I28" s="18" t="str">
        <f t="shared" si="9"/>
        <v>NÃO</v>
      </c>
    </row>
    <row r="29" spans="1:10" s="23" customFormat="1" ht="19.2" customHeight="1" x14ac:dyDescent="0.3">
      <c r="A29" s="16">
        <v>42491</v>
      </c>
      <c r="B29" s="14"/>
      <c r="C29" s="15"/>
      <c r="D29" s="6">
        <f t="shared" si="6"/>
        <v>0</v>
      </c>
      <c r="E29" s="4">
        <v>30471.1</v>
      </c>
      <c r="F29" s="4">
        <f t="shared" si="7"/>
        <v>0</v>
      </c>
      <c r="G29" s="17">
        <f t="shared" si="8"/>
        <v>0</v>
      </c>
      <c r="H29" s="18">
        <f t="shared" si="1"/>
        <v>0</v>
      </c>
      <c r="I29" s="18" t="str">
        <f t="shared" si="9"/>
        <v>NÃO</v>
      </c>
    </row>
    <row r="30" spans="1:10" s="23" customFormat="1" ht="19.2" customHeight="1" x14ac:dyDescent="0.3">
      <c r="A30" s="16">
        <v>42522</v>
      </c>
      <c r="B30" s="14"/>
      <c r="C30" s="15"/>
      <c r="D30" s="6">
        <f t="shared" si="6"/>
        <v>0</v>
      </c>
      <c r="E30" s="4">
        <v>30471.1</v>
      </c>
      <c r="F30" s="4">
        <f t="shared" si="7"/>
        <v>0</v>
      </c>
      <c r="G30" s="17">
        <f t="shared" si="8"/>
        <v>0</v>
      </c>
      <c r="H30" s="18">
        <f t="shared" si="1"/>
        <v>0</v>
      </c>
      <c r="I30" s="18" t="str">
        <f t="shared" si="9"/>
        <v>NÃO</v>
      </c>
    </row>
    <row r="31" spans="1:10" s="23" customFormat="1" ht="19.2" customHeight="1" x14ac:dyDescent="0.3">
      <c r="A31" s="16">
        <v>42552</v>
      </c>
      <c r="B31" s="14"/>
      <c r="C31" s="15"/>
      <c r="D31" s="6">
        <f t="shared" si="6"/>
        <v>0</v>
      </c>
      <c r="E31" s="4">
        <v>30471.1</v>
      </c>
      <c r="F31" s="4">
        <f t="shared" si="7"/>
        <v>0</v>
      </c>
      <c r="G31" s="17">
        <f t="shared" si="8"/>
        <v>0</v>
      </c>
      <c r="H31" s="18">
        <f t="shared" si="1"/>
        <v>0</v>
      </c>
      <c r="I31" s="18" t="str">
        <f t="shared" si="9"/>
        <v>NÃO</v>
      </c>
    </row>
    <row r="32" spans="1:10" s="10" customFormat="1" ht="19.2" customHeight="1" x14ac:dyDescent="0.3">
      <c r="A32" s="16">
        <v>42583</v>
      </c>
      <c r="B32" s="14"/>
      <c r="C32" s="15"/>
      <c r="D32" s="6">
        <f t="shared" si="6"/>
        <v>0</v>
      </c>
      <c r="E32" s="4">
        <v>30471.1</v>
      </c>
      <c r="F32" s="4">
        <f t="shared" si="7"/>
        <v>0</v>
      </c>
      <c r="G32" s="17">
        <f t="shared" si="8"/>
        <v>0</v>
      </c>
      <c r="H32" s="18">
        <f t="shared" si="1"/>
        <v>0</v>
      </c>
      <c r="I32" s="18" t="str">
        <f t="shared" si="9"/>
        <v>NÃO</v>
      </c>
    </row>
    <row r="33" spans="1:10" s="10" customFormat="1" ht="19.2" customHeight="1" x14ac:dyDescent="0.3">
      <c r="A33" s="16">
        <v>42614</v>
      </c>
      <c r="B33" s="14"/>
      <c r="C33" s="15"/>
      <c r="D33" s="6">
        <f t="shared" si="6"/>
        <v>0</v>
      </c>
      <c r="E33" s="4">
        <v>30471.1</v>
      </c>
      <c r="F33" s="4">
        <f t="shared" si="7"/>
        <v>0</v>
      </c>
      <c r="G33" s="17">
        <f t="shared" si="8"/>
        <v>0</v>
      </c>
      <c r="H33" s="18">
        <f t="shared" si="1"/>
        <v>0</v>
      </c>
      <c r="I33" s="18" t="str">
        <f t="shared" si="9"/>
        <v>NÃO</v>
      </c>
    </row>
    <row r="34" spans="1:10" s="10" customFormat="1" ht="19.2" customHeight="1" x14ac:dyDescent="0.3">
      <c r="A34" s="16">
        <v>42644</v>
      </c>
      <c r="B34" s="14"/>
      <c r="C34" s="15"/>
      <c r="D34" s="6">
        <f t="shared" si="6"/>
        <v>0</v>
      </c>
      <c r="E34" s="4">
        <v>30471.1</v>
      </c>
      <c r="F34" s="4">
        <f t="shared" si="7"/>
        <v>0</v>
      </c>
      <c r="G34" s="17">
        <f t="shared" si="8"/>
        <v>0</v>
      </c>
      <c r="H34" s="18">
        <f t="shared" si="1"/>
        <v>0</v>
      </c>
      <c r="I34" s="18" t="str">
        <f t="shared" si="9"/>
        <v>NÃO</v>
      </c>
    </row>
    <row r="35" spans="1:10" s="10" customFormat="1" ht="19.2" customHeight="1" x14ac:dyDescent="0.3">
      <c r="A35" s="16">
        <v>42675</v>
      </c>
      <c r="B35" s="14"/>
      <c r="C35" s="15"/>
      <c r="D35" s="6">
        <f t="shared" si="6"/>
        <v>0</v>
      </c>
      <c r="E35" s="4">
        <v>30471.1</v>
      </c>
      <c r="F35" s="4">
        <f t="shared" si="7"/>
        <v>0</v>
      </c>
      <c r="G35" s="17">
        <f t="shared" si="8"/>
        <v>0</v>
      </c>
      <c r="H35" s="18">
        <f t="shared" si="1"/>
        <v>0</v>
      </c>
      <c r="I35" s="18" t="str">
        <f t="shared" si="9"/>
        <v>NÃO</v>
      </c>
    </row>
    <row r="36" spans="1:10" s="10" customFormat="1" ht="19.2" customHeight="1" x14ac:dyDescent="0.3">
      <c r="A36" s="16">
        <v>42705</v>
      </c>
      <c r="B36" s="14"/>
      <c r="C36" s="15"/>
      <c r="D36" s="6">
        <f t="shared" si="6"/>
        <v>0</v>
      </c>
      <c r="E36" s="4">
        <v>30471.1</v>
      </c>
      <c r="F36" s="4">
        <f t="shared" si="7"/>
        <v>0</v>
      </c>
      <c r="G36" s="17">
        <f t="shared" si="8"/>
        <v>0</v>
      </c>
      <c r="H36" s="18">
        <f t="shared" si="1"/>
        <v>0</v>
      </c>
      <c r="I36" s="18" t="str">
        <f t="shared" si="9"/>
        <v>NÃO</v>
      </c>
      <c r="J36" s="22"/>
    </row>
    <row r="37" spans="1:10" s="10" customFormat="1" ht="19.2" customHeight="1" x14ac:dyDescent="0.3">
      <c r="A37" s="20" t="s">
        <v>2</v>
      </c>
      <c r="B37" s="14"/>
      <c r="C37" s="15"/>
      <c r="D37" s="6">
        <f t="shared" si="6"/>
        <v>0</v>
      </c>
      <c r="E37" s="4">
        <v>30471.1</v>
      </c>
      <c r="F37" s="4">
        <f t="shared" si="7"/>
        <v>0</v>
      </c>
      <c r="G37" s="17">
        <f t="shared" si="8"/>
        <v>0</v>
      </c>
      <c r="H37" s="18">
        <f t="shared" si="1"/>
        <v>0</v>
      </c>
      <c r="I37" s="18" t="str">
        <f t="shared" si="9"/>
        <v>NÃO</v>
      </c>
      <c r="J37" s="22"/>
    </row>
    <row r="38" spans="1:10" s="10" customFormat="1" ht="19.2" customHeight="1" x14ac:dyDescent="0.3">
      <c r="A38" s="20" t="s">
        <v>30</v>
      </c>
      <c r="B38" s="26"/>
      <c r="C38" s="27"/>
      <c r="D38" s="4">
        <f>SUM(G25:G36)/12</f>
        <v>0</v>
      </c>
      <c r="E38" s="20" t="s">
        <v>29</v>
      </c>
      <c r="F38" s="24">
        <f>SUM(G32:G38)/12</f>
        <v>0</v>
      </c>
      <c r="G38" s="17">
        <f>D38+D38/3</f>
        <v>0</v>
      </c>
      <c r="H38" s="18">
        <f t="shared" si="1"/>
        <v>0</v>
      </c>
      <c r="I38" s="36"/>
      <c r="J38" s="22"/>
    </row>
    <row r="39" spans="1:10" s="10" customFormat="1" ht="19.2" customHeight="1" x14ac:dyDescent="0.3">
      <c r="A39" s="20" t="s">
        <v>21</v>
      </c>
      <c r="B39" s="26"/>
      <c r="C39" s="27"/>
      <c r="D39" s="6"/>
      <c r="E39" s="4"/>
      <c r="F39" s="4"/>
      <c r="G39" s="8">
        <f>SUM(G25:G37)</f>
        <v>0</v>
      </c>
      <c r="H39" s="8">
        <f>SUM(H25:H37)</f>
        <v>0</v>
      </c>
      <c r="I39" s="37"/>
    </row>
    <row r="40" spans="1:10" s="10" customFormat="1" ht="19.2" customHeight="1" x14ac:dyDescent="0.3">
      <c r="A40" s="16">
        <v>42736</v>
      </c>
      <c r="B40" s="14"/>
      <c r="C40" s="15"/>
      <c r="D40" s="6">
        <f t="shared" ref="D40:D52" si="10">C40*50/20</f>
        <v>0</v>
      </c>
      <c r="E40" s="4">
        <v>30471.1</v>
      </c>
      <c r="F40" s="4">
        <f t="shared" ref="F40:F52" si="11">B40+D40</f>
        <v>0</v>
      </c>
      <c r="G40" s="17">
        <f t="shared" ref="G40:G52" si="12">IF(B40=0,0,IF(AND(F40&gt;E40,E40&gt;B40),E40-B40,IF(AND(F40&gt;E40,E40&lt;B40),0,F40-B40)))</f>
        <v>0</v>
      </c>
      <c r="H40" s="18">
        <f t="shared" si="1"/>
        <v>0</v>
      </c>
      <c r="I40" s="18" t="str">
        <f t="shared" ref="I40:I52" si="13">IF(G40=0,"NÃO","SIM")</f>
        <v>NÃO</v>
      </c>
    </row>
    <row r="41" spans="1:10" s="10" customFormat="1" ht="19.2" customHeight="1" x14ac:dyDescent="0.3">
      <c r="A41" s="16">
        <v>42767</v>
      </c>
      <c r="B41" s="14"/>
      <c r="C41" s="15"/>
      <c r="D41" s="6">
        <f t="shared" si="10"/>
        <v>0</v>
      </c>
      <c r="E41" s="4">
        <v>30471.1</v>
      </c>
      <c r="F41" s="4">
        <f t="shared" si="11"/>
        <v>0</v>
      </c>
      <c r="G41" s="17">
        <f t="shared" si="12"/>
        <v>0</v>
      </c>
      <c r="H41" s="18">
        <f t="shared" si="1"/>
        <v>0</v>
      </c>
      <c r="I41" s="18" t="str">
        <f t="shared" si="13"/>
        <v>NÃO</v>
      </c>
    </row>
    <row r="42" spans="1:10" s="10" customFormat="1" ht="19.2" customHeight="1" x14ac:dyDescent="0.3">
      <c r="A42" s="16">
        <v>42795</v>
      </c>
      <c r="B42" s="14"/>
      <c r="C42" s="15"/>
      <c r="D42" s="6">
        <f t="shared" si="10"/>
        <v>0</v>
      </c>
      <c r="E42" s="4">
        <v>30471.1</v>
      </c>
      <c r="F42" s="4">
        <f t="shared" si="11"/>
        <v>0</v>
      </c>
      <c r="G42" s="17">
        <f t="shared" si="12"/>
        <v>0</v>
      </c>
      <c r="H42" s="18">
        <f t="shared" si="1"/>
        <v>0</v>
      </c>
      <c r="I42" s="18" t="str">
        <f t="shared" si="13"/>
        <v>NÃO</v>
      </c>
    </row>
    <row r="43" spans="1:10" s="10" customFormat="1" ht="19.2" customHeight="1" x14ac:dyDescent="0.3">
      <c r="A43" s="16">
        <v>42826</v>
      </c>
      <c r="B43" s="14"/>
      <c r="C43" s="15"/>
      <c r="D43" s="6">
        <f t="shared" si="10"/>
        <v>0</v>
      </c>
      <c r="E43" s="4">
        <v>30471.1</v>
      </c>
      <c r="F43" s="4">
        <f t="shared" si="11"/>
        <v>0</v>
      </c>
      <c r="G43" s="17">
        <f t="shared" si="12"/>
        <v>0</v>
      </c>
      <c r="H43" s="18">
        <f t="shared" si="1"/>
        <v>0</v>
      </c>
      <c r="I43" s="18" t="str">
        <f t="shared" si="13"/>
        <v>NÃO</v>
      </c>
    </row>
    <row r="44" spans="1:10" s="10" customFormat="1" ht="19.2" customHeight="1" x14ac:dyDescent="0.3">
      <c r="A44" s="16">
        <v>42856</v>
      </c>
      <c r="B44" s="14"/>
      <c r="C44" s="15"/>
      <c r="D44" s="6">
        <f t="shared" si="10"/>
        <v>0</v>
      </c>
      <c r="E44" s="4">
        <v>30471.1</v>
      </c>
      <c r="F44" s="4">
        <f t="shared" si="11"/>
        <v>0</v>
      </c>
      <c r="G44" s="17">
        <f t="shared" si="12"/>
        <v>0</v>
      </c>
      <c r="H44" s="18">
        <f t="shared" si="1"/>
        <v>0</v>
      </c>
      <c r="I44" s="18" t="str">
        <f t="shared" si="13"/>
        <v>NÃO</v>
      </c>
    </row>
    <row r="45" spans="1:10" s="10" customFormat="1" ht="19.2" customHeight="1" x14ac:dyDescent="0.3">
      <c r="A45" s="16">
        <v>42887</v>
      </c>
      <c r="B45" s="14"/>
      <c r="C45" s="15"/>
      <c r="D45" s="6">
        <f t="shared" si="10"/>
        <v>0</v>
      </c>
      <c r="E45" s="4">
        <v>30471.1</v>
      </c>
      <c r="F45" s="4">
        <f t="shared" si="11"/>
        <v>0</v>
      </c>
      <c r="G45" s="17">
        <f t="shared" si="12"/>
        <v>0</v>
      </c>
      <c r="H45" s="18">
        <f t="shared" si="1"/>
        <v>0</v>
      </c>
      <c r="I45" s="18" t="str">
        <f t="shared" si="13"/>
        <v>NÃO</v>
      </c>
    </row>
    <row r="46" spans="1:10" s="10" customFormat="1" ht="19.2" customHeight="1" x14ac:dyDescent="0.3">
      <c r="A46" s="16">
        <v>42917</v>
      </c>
      <c r="B46" s="14"/>
      <c r="C46" s="15"/>
      <c r="D46" s="6">
        <f t="shared" si="10"/>
        <v>0</v>
      </c>
      <c r="E46" s="4">
        <v>30471.1</v>
      </c>
      <c r="F46" s="4">
        <f t="shared" si="11"/>
        <v>0</v>
      </c>
      <c r="G46" s="17">
        <f t="shared" si="12"/>
        <v>0</v>
      </c>
      <c r="H46" s="18">
        <f t="shared" si="1"/>
        <v>0</v>
      </c>
      <c r="I46" s="18" t="str">
        <f t="shared" si="13"/>
        <v>NÃO</v>
      </c>
    </row>
    <row r="47" spans="1:10" s="10" customFormat="1" ht="19.2" customHeight="1" x14ac:dyDescent="0.3">
      <c r="A47" s="16">
        <v>42948</v>
      </c>
      <c r="B47" s="14"/>
      <c r="C47" s="15"/>
      <c r="D47" s="6">
        <f t="shared" si="10"/>
        <v>0</v>
      </c>
      <c r="E47" s="4">
        <v>30471.1</v>
      </c>
      <c r="F47" s="4">
        <f t="shared" si="11"/>
        <v>0</v>
      </c>
      <c r="G47" s="17">
        <f t="shared" si="12"/>
        <v>0</v>
      </c>
      <c r="H47" s="18">
        <f t="shared" si="1"/>
        <v>0</v>
      </c>
      <c r="I47" s="18" t="str">
        <f t="shared" si="13"/>
        <v>NÃO</v>
      </c>
    </row>
    <row r="48" spans="1:10" s="10" customFormat="1" ht="19.2" customHeight="1" x14ac:dyDescent="0.3">
      <c r="A48" s="16">
        <v>42979</v>
      </c>
      <c r="B48" s="14"/>
      <c r="C48" s="15"/>
      <c r="D48" s="6">
        <f t="shared" si="10"/>
        <v>0</v>
      </c>
      <c r="E48" s="4">
        <v>30471.1</v>
      </c>
      <c r="F48" s="4">
        <f t="shared" si="11"/>
        <v>0</v>
      </c>
      <c r="G48" s="17">
        <f t="shared" si="12"/>
        <v>0</v>
      </c>
      <c r="H48" s="18">
        <f t="shared" si="1"/>
        <v>0</v>
      </c>
      <c r="I48" s="18" t="str">
        <f t="shared" si="13"/>
        <v>NÃO</v>
      </c>
    </row>
    <row r="49" spans="1:10" s="10" customFormat="1" ht="19.2" customHeight="1" x14ac:dyDescent="0.3">
      <c r="A49" s="16">
        <v>43009</v>
      </c>
      <c r="B49" s="14"/>
      <c r="C49" s="15"/>
      <c r="D49" s="6">
        <f t="shared" si="10"/>
        <v>0</v>
      </c>
      <c r="E49" s="4">
        <v>30471.1</v>
      </c>
      <c r="F49" s="4">
        <f t="shared" si="11"/>
        <v>0</v>
      </c>
      <c r="G49" s="17">
        <f t="shared" si="12"/>
        <v>0</v>
      </c>
      <c r="H49" s="18">
        <f t="shared" si="1"/>
        <v>0</v>
      </c>
      <c r="I49" s="18" t="str">
        <f t="shared" si="13"/>
        <v>NÃO</v>
      </c>
    </row>
    <row r="50" spans="1:10" s="10" customFormat="1" ht="19.2" customHeight="1" x14ac:dyDescent="0.3">
      <c r="A50" s="16">
        <v>43040</v>
      </c>
      <c r="B50" s="14"/>
      <c r="C50" s="15"/>
      <c r="D50" s="6">
        <f t="shared" si="10"/>
        <v>0</v>
      </c>
      <c r="E50" s="4">
        <v>30471.1</v>
      </c>
      <c r="F50" s="4">
        <f t="shared" si="11"/>
        <v>0</v>
      </c>
      <c r="G50" s="17">
        <f t="shared" si="12"/>
        <v>0</v>
      </c>
      <c r="H50" s="18">
        <f t="shared" si="1"/>
        <v>0</v>
      </c>
      <c r="I50" s="18" t="str">
        <f t="shared" si="13"/>
        <v>NÃO</v>
      </c>
    </row>
    <row r="51" spans="1:10" s="10" customFormat="1" ht="19.2" customHeight="1" x14ac:dyDescent="0.3">
      <c r="A51" s="16">
        <v>43070</v>
      </c>
      <c r="B51" s="14"/>
      <c r="C51" s="15"/>
      <c r="D51" s="6">
        <f t="shared" si="10"/>
        <v>0</v>
      </c>
      <c r="E51" s="4">
        <v>30471.1</v>
      </c>
      <c r="F51" s="4">
        <f t="shared" si="11"/>
        <v>0</v>
      </c>
      <c r="G51" s="17">
        <f t="shared" si="12"/>
        <v>0</v>
      </c>
      <c r="H51" s="18">
        <f t="shared" si="1"/>
        <v>0</v>
      </c>
      <c r="I51" s="18" t="str">
        <f t="shared" si="13"/>
        <v>NÃO</v>
      </c>
    </row>
    <row r="52" spans="1:10" s="10" customFormat="1" ht="19.2" customHeight="1" x14ac:dyDescent="0.3">
      <c r="A52" s="20" t="s">
        <v>2</v>
      </c>
      <c r="B52" s="14"/>
      <c r="C52" s="15"/>
      <c r="D52" s="6">
        <f t="shared" si="10"/>
        <v>0</v>
      </c>
      <c r="E52" s="4">
        <v>30471.1</v>
      </c>
      <c r="F52" s="4">
        <f t="shared" si="11"/>
        <v>0</v>
      </c>
      <c r="G52" s="17">
        <f t="shared" si="12"/>
        <v>0</v>
      </c>
      <c r="H52" s="18">
        <f t="shared" si="1"/>
        <v>0</v>
      </c>
      <c r="I52" s="18" t="str">
        <f t="shared" si="13"/>
        <v>NÃO</v>
      </c>
    </row>
    <row r="53" spans="1:10" s="10" customFormat="1" ht="19.2" customHeight="1" x14ac:dyDescent="0.3">
      <c r="A53" s="20" t="s">
        <v>30</v>
      </c>
      <c r="B53" s="26"/>
      <c r="C53" s="27"/>
      <c r="D53" s="4">
        <f>SUM(G40:G51)/12</f>
        <v>0</v>
      </c>
      <c r="E53" s="20" t="s">
        <v>29</v>
      </c>
      <c r="F53" s="24">
        <f>SUM(G47:G53)/12</f>
        <v>0</v>
      </c>
      <c r="G53" s="17">
        <f>D53+D53/3</f>
        <v>0</v>
      </c>
      <c r="H53" s="18">
        <f>G53*12%</f>
        <v>0</v>
      </c>
      <c r="I53" s="36"/>
      <c r="J53" s="22"/>
    </row>
    <row r="54" spans="1:10" s="10" customFormat="1" ht="19.2" customHeight="1" x14ac:dyDescent="0.3">
      <c r="A54" s="20" t="s">
        <v>22</v>
      </c>
      <c r="B54" s="26"/>
      <c r="C54" s="27"/>
      <c r="D54" s="6"/>
      <c r="E54" s="4"/>
      <c r="F54" s="4"/>
      <c r="G54" s="8">
        <f>SUM(G40:G52)</f>
        <v>0</v>
      </c>
      <c r="H54" s="8">
        <f>SUM(H40:H52)</f>
        <v>0</v>
      </c>
      <c r="I54" s="36"/>
    </row>
    <row r="55" spans="1:10" s="10" customFormat="1" ht="19.2" customHeight="1" x14ac:dyDescent="0.3">
      <c r="A55" s="16">
        <v>43101</v>
      </c>
      <c r="B55" s="14"/>
      <c r="C55" s="15"/>
      <c r="D55" s="6">
        <f t="shared" ref="D55:D60" si="14">C55*50/20</f>
        <v>0</v>
      </c>
      <c r="E55" s="4">
        <v>30471.1</v>
      </c>
      <c r="F55" s="4">
        <f t="shared" ref="F55:F60" si="15">B55+D55</f>
        <v>0</v>
      </c>
      <c r="G55" s="17">
        <f t="shared" ref="G55:G67" si="16">IF(B55=0,0,IF(AND(F55&gt;E55,E55&gt;B55),E55-B55,IF(AND(F55&gt;E55,E55&lt;B55),0,F55-B55)))</f>
        <v>0</v>
      </c>
      <c r="H55" s="18">
        <f t="shared" si="1"/>
        <v>0</v>
      </c>
      <c r="I55" s="18" t="str">
        <f t="shared" ref="I55:I67" si="17">IF(G55=0,"NÃO","SIM")</f>
        <v>NÃO</v>
      </c>
    </row>
    <row r="56" spans="1:10" s="10" customFormat="1" ht="19.2" customHeight="1" x14ac:dyDescent="0.3">
      <c r="A56" s="16">
        <v>43132</v>
      </c>
      <c r="B56" s="14"/>
      <c r="C56" s="15"/>
      <c r="D56" s="6">
        <f t="shared" si="14"/>
        <v>0</v>
      </c>
      <c r="E56" s="4">
        <v>30471.1</v>
      </c>
      <c r="F56" s="4">
        <f t="shared" si="15"/>
        <v>0</v>
      </c>
      <c r="G56" s="17">
        <f t="shared" si="16"/>
        <v>0</v>
      </c>
      <c r="H56" s="18">
        <f t="shared" si="1"/>
        <v>0</v>
      </c>
      <c r="I56" s="18" t="str">
        <f t="shared" si="17"/>
        <v>NÃO</v>
      </c>
    </row>
    <row r="57" spans="1:10" s="10" customFormat="1" ht="19.2" customHeight="1" x14ac:dyDescent="0.3">
      <c r="A57" s="16">
        <v>43160</v>
      </c>
      <c r="B57" s="14"/>
      <c r="C57" s="15"/>
      <c r="D57" s="6">
        <f t="shared" si="14"/>
        <v>0</v>
      </c>
      <c r="E57" s="4">
        <v>30471.1</v>
      </c>
      <c r="F57" s="4">
        <f t="shared" si="15"/>
        <v>0</v>
      </c>
      <c r="G57" s="17">
        <f t="shared" si="16"/>
        <v>0</v>
      </c>
      <c r="H57" s="18">
        <f t="shared" si="1"/>
        <v>0</v>
      </c>
      <c r="I57" s="18" t="str">
        <f t="shared" si="17"/>
        <v>NÃO</v>
      </c>
    </row>
    <row r="58" spans="1:10" s="10" customFormat="1" ht="19.2" customHeight="1" x14ac:dyDescent="0.3">
      <c r="A58" s="16">
        <v>43191</v>
      </c>
      <c r="B58" s="14"/>
      <c r="C58" s="15"/>
      <c r="D58" s="6">
        <f t="shared" si="14"/>
        <v>0</v>
      </c>
      <c r="E58" s="4">
        <v>30471.1</v>
      </c>
      <c r="F58" s="4">
        <f t="shared" si="15"/>
        <v>0</v>
      </c>
      <c r="G58" s="17">
        <f t="shared" si="16"/>
        <v>0</v>
      </c>
      <c r="H58" s="18">
        <f t="shared" si="1"/>
        <v>0</v>
      </c>
      <c r="I58" s="18" t="str">
        <f t="shared" si="17"/>
        <v>NÃO</v>
      </c>
    </row>
    <row r="59" spans="1:10" s="10" customFormat="1" ht="19.2" customHeight="1" x14ac:dyDescent="0.3">
      <c r="A59" s="16">
        <v>43221</v>
      </c>
      <c r="B59" s="14"/>
      <c r="C59" s="15"/>
      <c r="D59" s="6">
        <f t="shared" si="14"/>
        <v>0</v>
      </c>
      <c r="E59" s="4">
        <v>30471.1</v>
      </c>
      <c r="F59" s="4">
        <f t="shared" si="15"/>
        <v>0</v>
      </c>
      <c r="G59" s="17">
        <f t="shared" si="16"/>
        <v>0</v>
      </c>
      <c r="H59" s="18">
        <f t="shared" si="1"/>
        <v>0</v>
      </c>
      <c r="I59" s="18" t="str">
        <f t="shared" si="17"/>
        <v>NÃO</v>
      </c>
    </row>
    <row r="60" spans="1:10" s="10" customFormat="1" ht="19.2" customHeight="1" x14ac:dyDescent="0.3">
      <c r="A60" s="16">
        <v>43252</v>
      </c>
      <c r="B60" s="14"/>
      <c r="C60" s="15"/>
      <c r="D60" s="6">
        <f t="shared" si="14"/>
        <v>0</v>
      </c>
      <c r="E60" s="4">
        <v>30471.1</v>
      </c>
      <c r="F60" s="4">
        <f t="shared" si="15"/>
        <v>0</v>
      </c>
      <c r="G60" s="17">
        <f t="shared" si="16"/>
        <v>0</v>
      </c>
      <c r="H60" s="18">
        <f t="shared" si="1"/>
        <v>0</v>
      </c>
      <c r="I60" s="18" t="str">
        <f t="shared" si="17"/>
        <v>NÃO</v>
      </c>
    </row>
    <row r="61" spans="1:10" s="10" customFormat="1" ht="19.2" customHeight="1" x14ac:dyDescent="0.3">
      <c r="A61" s="16">
        <v>43282</v>
      </c>
      <c r="B61" s="14"/>
      <c r="C61" s="15"/>
      <c r="D61" s="6">
        <f t="shared" ref="D61:D134" si="18">C61*50/20</f>
        <v>0</v>
      </c>
      <c r="E61" s="4">
        <v>30471.1</v>
      </c>
      <c r="F61" s="4">
        <f t="shared" ref="F61:F134" si="19">B61+D61</f>
        <v>0</v>
      </c>
      <c r="G61" s="17">
        <f t="shared" si="16"/>
        <v>0</v>
      </c>
      <c r="H61" s="18">
        <f t="shared" si="1"/>
        <v>0</v>
      </c>
      <c r="I61" s="18" t="str">
        <f t="shared" si="17"/>
        <v>NÃO</v>
      </c>
    </row>
    <row r="62" spans="1:10" s="10" customFormat="1" ht="19.2" customHeight="1" x14ac:dyDescent="0.3">
      <c r="A62" s="16">
        <v>43313</v>
      </c>
      <c r="B62" s="14"/>
      <c r="C62" s="15"/>
      <c r="D62" s="6">
        <f t="shared" si="18"/>
        <v>0</v>
      </c>
      <c r="E62" s="4">
        <v>30471.1</v>
      </c>
      <c r="F62" s="4">
        <f t="shared" si="19"/>
        <v>0</v>
      </c>
      <c r="G62" s="17">
        <f t="shared" si="16"/>
        <v>0</v>
      </c>
      <c r="H62" s="18">
        <f t="shared" si="1"/>
        <v>0</v>
      </c>
      <c r="I62" s="18" t="str">
        <f t="shared" si="17"/>
        <v>NÃO</v>
      </c>
    </row>
    <row r="63" spans="1:10" s="10" customFormat="1" ht="19.2" customHeight="1" x14ac:dyDescent="0.3">
      <c r="A63" s="16">
        <v>43344</v>
      </c>
      <c r="B63" s="14"/>
      <c r="C63" s="15"/>
      <c r="D63" s="6">
        <f t="shared" si="18"/>
        <v>0</v>
      </c>
      <c r="E63" s="4">
        <v>30471.1</v>
      </c>
      <c r="F63" s="4">
        <f t="shared" si="19"/>
        <v>0</v>
      </c>
      <c r="G63" s="17">
        <f t="shared" si="16"/>
        <v>0</v>
      </c>
      <c r="H63" s="18">
        <f t="shared" si="1"/>
        <v>0</v>
      </c>
      <c r="I63" s="18" t="str">
        <f t="shared" si="17"/>
        <v>NÃO</v>
      </c>
    </row>
    <row r="64" spans="1:10" s="10" customFormat="1" ht="19.2" customHeight="1" x14ac:dyDescent="0.3">
      <c r="A64" s="16">
        <v>43374</v>
      </c>
      <c r="B64" s="14"/>
      <c r="C64" s="15"/>
      <c r="D64" s="6">
        <f t="shared" si="18"/>
        <v>0</v>
      </c>
      <c r="E64" s="4">
        <v>30471.1</v>
      </c>
      <c r="F64" s="4">
        <f t="shared" si="19"/>
        <v>0</v>
      </c>
      <c r="G64" s="17">
        <f t="shared" si="16"/>
        <v>0</v>
      </c>
      <c r="H64" s="18">
        <f t="shared" si="1"/>
        <v>0</v>
      </c>
      <c r="I64" s="18" t="str">
        <f t="shared" si="17"/>
        <v>NÃO</v>
      </c>
    </row>
    <row r="65" spans="1:12" s="10" customFormat="1" ht="19.2" customHeight="1" x14ac:dyDescent="0.3">
      <c r="A65" s="16">
        <v>43405</v>
      </c>
      <c r="B65" s="14"/>
      <c r="C65" s="15"/>
      <c r="D65" s="6">
        <f t="shared" si="18"/>
        <v>0</v>
      </c>
      <c r="E65" s="4">
        <v>30471.1</v>
      </c>
      <c r="F65" s="4">
        <f t="shared" si="19"/>
        <v>0</v>
      </c>
      <c r="G65" s="17">
        <f t="shared" si="16"/>
        <v>0</v>
      </c>
      <c r="H65" s="18">
        <f t="shared" si="1"/>
        <v>0</v>
      </c>
      <c r="I65" s="18" t="str">
        <f t="shared" si="17"/>
        <v>NÃO</v>
      </c>
      <c r="L65" s="19"/>
    </row>
    <row r="66" spans="1:12" s="10" customFormat="1" ht="19.2" customHeight="1" x14ac:dyDescent="0.3">
      <c r="A66" s="16">
        <v>43435</v>
      </c>
      <c r="B66" s="14"/>
      <c r="C66" s="15"/>
      <c r="D66" s="6">
        <f t="shared" si="18"/>
        <v>0</v>
      </c>
      <c r="E66" s="4">
        <v>30471.1</v>
      </c>
      <c r="F66" s="4">
        <f t="shared" si="19"/>
        <v>0</v>
      </c>
      <c r="G66" s="17">
        <f t="shared" si="16"/>
        <v>0</v>
      </c>
      <c r="H66" s="18">
        <f t="shared" si="1"/>
        <v>0</v>
      </c>
      <c r="I66" s="18" t="str">
        <f t="shared" si="17"/>
        <v>NÃO</v>
      </c>
      <c r="L66" s="19"/>
    </row>
    <row r="67" spans="1:12" s="10" customFormat="1" ht="19.2" customHeight="1" x14ac:dyDescent="0.3">
      <c r="A67" s="20" t="s">
        <v>2</v>
      </c>
      <c r="B67" s="14"/>
      <c r="C67" s="15"/>
      <c r="D67" s="6">
        <f t="shared" si="18"/>
        <v>0</v>
      </c>
      <c r="E67" s="4">
        <v>30471.1</v>
      </c>
      <c r="F67" s="4">
        <f t="shared" si="19"/>
        <v>0</v>
      </c>
      <c r="G67" s="17">
        <f t="shared" si="16"/>
        <v>0</v>
      </c>
      <c r="H67" s="18">
        <f t="shared" si="1"/>
        <v>0</v>
      </c>
      <c r="I67" s="18" t="str">
        <f t="shared" si="17"/>
        <v>NÃO</v>
      </c>
      <c r="L67" s="19"/>
    </row>
    <row r="68" spans="1:12" s="10" customFormat="1" ht="19.2" customHeight="1" x14ac:dyDescent="0.3">
      <c r="A68" s="20" t="s">
        <v>30</v>
      </c>
      <c r="B68" s="26"/>
      <c r="C68" s="27"/>
      <c r="D68" s="4">
        <f>SUM(G55:G66)/12</f>
        <v>0</v>
      </c>
      <c r="E68" s="20" t="s">
        <v>29</v>
      </c>
      <c r="F68" s="24">
        <f>SUM(G62:G68)/12</f>
        <v>0</v>
      </c>
      <c r="G68" s="17">
        <f>D68+D68/3</f>
        <v>0</v>
      </c>
      <c r="H68" s="18">
        <f t="shared" si="1"/>
        <v>0</v>
      </c>
      <c r="I68" s="38"/>
      <c r="J68" s="22"/>
    </row>
    <row r="69" spans="1:12" s="10" customFormat="1" ht="19.2" customHeight="1" x14ac:dyDescent="0.3">
      <c r="A69" s="20" t="s">
        <v>23</v>
      </c>
      <c r="B69" s="26"/>
      <c r="C69" s="27"/>
      <c r="D69" s="6"/>
      <c r="E69" s="4"/>
      <c r="F69" s="4"/>
      <c r="G69" s="8">
        <f>SUM(G55:G67)</f>
        <v>0</v>
      </c>
      <c r="H69" s="8">
        <f>SUM(H55:H67)</f>
        <v>0</v>
      </c>
      <c r="I69" s="36"/>
      <c r="L69" s="19"/>
    </row>
    <row r="70" spans="1:12" s="10" customFormat="1" ht="19.2" customHeight="1" x14ac:dyDescent="0.3">
      <c r="A70" s="16">
        <v>43466</v>
      </c>
      <c r="B70" s="14"/>
      <c r="C70" s="15"/>
      <c r="D70" s="6">
        <f t="shared" si="18"/>
        <v>0</v>
      </c>
      <c r="E70" s="4">
        <v>30471.1</v>
      </c>
      <c r="F70" s="4">
        <f t="shared" si="19"/>
        <v>0</v>
      </c>
      <c r="G70" s="17">
        <f t="shared" ref="G70:G82" si="20">IF(B70=0,0,IF(AND(F70&gt;E70,E70&gt;B70),E70-B70,IF(AND(F70&gt;E70,E70&lt;B70),0,F70-B70)))</f>
        <v>0</v>
      </c>
      <c r="H70" s="18">
        <f t="shared" si="1"/>
        <v>0</v>
      </c>
      <c r="I70" s="18" t="str">
        <f t="shared" ref="I70:I82" si="21">IF(G70=0,"NÃO","SIM")</f>
        <v>NÃO</v>
      </c>
      <c r="L70" s="19"/>
    </row>
    <row r="71" spans="1:12" s="10" customFormat="1" ht="19.2" customHeight="1" x14ac:dyDescent="0.3">
      <c r="A71" s="16">
        <v>43497</v>
      </c>
      <c r="B71" s="14"/>
      <c r="C71" s="15"/>
      <c r="D71" s="6">
        <f t="shared" si="18"/>
        <v>0</v>
      </c>
      <c r="E71" s="4">
        <v>30471.1</v>
      </c>
      <c r="F71" s="4">
        <f t="shared" si="19"/>
        <v>0</v>
      </c>
      <c r="G71" s="17">
        <f t="shared" si="20"/>
        <v>0</v>
      </c>
      <c r="H71" s="18">
        <f t="shared" si="1"/>
        <v>0</v>
      </c>
      <c r="I71" s="18" t="str">
        <f t="shared" si="21"/>
        <v>NÃO</v>
      </c>
      <c r="L71" s="19"/>
    </row>
    <row r="72" spans="1:12" s="10" customFormat="1" ht="19.2" customHeight="1" x14ac:dyDescent="0.3">
      <c r="A72" s="16">
        <v>43525</v>
      </c>
      <c r="B72" s="14"/>
      <c r="C72" s="15"/>
      <c r="D72" s="6">
        <f t="shared" si="18"/>
        <v>0</v>
      </c>
      <c r="E72" s="4">
        <v>30471.1</v>
      </c>
      <c r="F72" s="4">
        <f t="shared" si="19"/>
        <v>0</v>
      </c>
      <c r="G72" s="17">
        <f t="shared" si="20"/>
        <v>0</v>
      </c>
      <c r="H72" s="18">
        <f t="shared" si="1"/>
        <v>0</v>
      </c>
      <c r="I72" s="18" t="str">
        <f t="shared" si="21"/>
        <v>NÃO</v>
      </c>
      <c r="L72" s="19"/>
    </row>
    <row r="73" spans="1:12" s="10" customFormat="1" ht="19.2" customHeight="1" x14ac:dyDescent="0.3">
      <c r="A73" s="16">
        <v>43556</v>
      </c>
      <c r="B73" s="14"/>
      <c r="C73" s="15"/>
      <c r="D73" s="6">
        <f t="shared" si="18"/>
        <v>0</v>
      </c>
      <c r="E73" s="4">
        <v>30471.1</v>
      </c>
      <c r="F73" s="4">
        <f t="shared" si="19"/>
        <v>0</v>
      </c>
      <c r="G73" s="17">
        <f t="shared" si="20"/>
        <v>0</v>
      </c>
      <c r="H73" s="18">
        <f t="shared" si="1"/>
        <v>0</v>
      </c>
      <c r="I73" s="18" t="str">
        <f t="shared" si="21"/>
        <v>NÃO</v>
      </c>
      <c r="L73" s="19"/>
    </row>
    <row r="74" spans="1:12" s="10" customFormat="1" ht="19.2" customHeight="1" x14ac:dyDescent="0.3">
      <c r="A74" s="16">
        <v>43586</v>
      </c>
      <c r="B74" s="14"/>
      <c r="C74" s="15"/>
      <c r="D74" s="6">
        <f t="shared" si="18"/>
        <v>0</v>
      </c>
      <c r="E74" s="4">
        <v>30471.1</v>
      </c>
      <c r="F74" s="4">
        <f t="shared" si="19"/>
        <v>0</v>
      </c>
      <c r="G74" s="17">
        <f t="shared" si="20"/>
        <v>0</v>
      </c>
      <c r="H74" s="18">
        <f t="shared" si="1"/>
        <v>0</v>
      </c>
      <c r="I74" s="18" t="str">
        <f t="shared" si="21"/>
        <v>NÃO</v>
      </c>
      <c r="L74" s="19"/>
    </row>
    <row r="75" spans="1:12" s="10" customFormat="1" ht="19.2" customHeight="1" x14ac:dyDescent="0.3">
      <c r="A75" s="16">
        <v>43617</v>
      </c>
      <c r="B75" s="14"/>
      <c r="C75" s="15"/>
      <c r="D75" s="6">
        <f t="shared" si="18"/>
        <v>0</v>
      </c>
      <c r="E75" s="4">
        <v>30471.1</v>
      </c>
      <c r="F75" s="4">
        <f t="shared" si="19"/>
        <v>0</v>
      </c>
      <c r="G75" s="17">
        <f t="shared" si="20"/>
        <v>0</v>
      </c>
      <c r="H75" s="18">
        <f t="shared" si="1"/>
        <v>0</v>
      </c>
      <c r="I75" s="18" t="str">
        <f t="shared" si="21"/>
        <v>NÃO</v>
      </c>
      <c r="L75" s="19"/>
    </row>
    <row r="76" spans="1:12" s="10" customFormat="1" ht="19.2" customHeight="1" x14ac:dyDescent="0.3">
      <c r="A76" s="16">
        <v>43647</v>
      </c>
      <c r="B76" s="14"/>
      <c r="C76" s="15"/>
      <c r="D76" s="6">
        <f t="shared" si="18"/>
        <v>0</v>
      </c>
      <c r="E76" s="4">
        <v>30471.1</v>
      </c>
      <c r="F76" s="4">
        <f t="shared" si="19"/>
        <v>0</v>
      </c>
      <c r="G76" s="17">
        <f t="shared" si="20"/>
        <v>0</v>
      </c>
      <c r="H76" s="18">
        <f t="shared" si="1"/>
        <v>0</v>
      </c>
      <c r="I76" s="18" t="str">
        <f t="shared" si="21"/>
        <v>NÃO</v>
      </c>
      <c r="L76" s="19"/>
    </row>
    <row r="77" spans="1:12" s="10" customFormat="1" ht="19.2" customHeight="1" x14ac:dyDescent="0.3">
      <c r="A77" s="16">
        <v>43678</v>
      </c>
      <c r="B77" s="14"/>
      <c r="C77" s="15"/>
      <c r="D77" s="6">
        <f t="shared" si="18"/>
        <v>0</v>
      </c>
      <c r="E77" s="4">
        <v>30471.1</v>
      </c>
      <c r="F77" s="4">
        <f t="shared" si="19"/>
        <v>0</v>
      </c>
      <c r="G77" s="17">
        <f t="shared" si="20"/>
        <v>0</v>
      </c>
      <c r="H77" s="18">
        <f t="shared" si="1"/>
        <v>0</v>
      </c>
      <c r="I77" s="18" t="str">
        <f t="shared" si="21"/>
        <v>NÃO</v>
      </c>
      <c r="L77" s="19"/>
    </row>
    <row r="78" spans="1:12" s="10" customFormat="1" ht="19.2" customHeight="1" x14ac:dyDescent="0.3">
      <c r="A78" s="16">
        <v>43709</v>
      </c>
      <c r="B78" s="14"/>
      <c r="C78" s="15"/>
      <c r="D78" s="6">
        <f t="shared" si="18"/>
        <v>0</v>
      </c>
      <c r="E78" s="4">
        <v>35462.22</v>
      </c>
      <c r="F78" s="4">
        <f t="shared" si="19"/>
        <v>0</v>
      </c>
      <c r="G78" s="17">
        <f t="shared" si="20"/>
        <v>0</v>
      </c>
      <c r="H78" s="18">
        <f t="shared" ref="H78:H141" si="22">G78*12%</f>
        <v>0</v>
      </c>
      <c r="I78" s="18" t="str">
        <f t="shared" si="21"/>
        <v>NÃO</v>
      </c>
      <c r="L78" s="19"/>
    </row>
    <row r="79" spans="1:12" s="10" customFormat="1" ht="19.2" customHeight="1" x14ac:dyDescent="0.3">
      <c r="A79" s="16">
        <v>43739</v>
      </c>
      <c r="B79" s="14"/>
      <c r="C79" s="15"/>
      <c r="D79" s="6">
        <f t="shared" si="18"/>
        <v>0</v>
      </c>
      <c r="E79" s="4">
        <v>35462.22</v>
      </c>
      <c r="F79" s="4">
        <f t="shared" si="19"/>
        <v>0</v>
      </c>
      <c r="G79" s="17">
        <f t="shared" si="20"/>
        <v>0</v>
      </c>
      <c r="H79" s="18">
        <f t="shared" si="22"/>
        <v>0</v>
      </c>
      <c r="I79" s="18" t="str">
        <f t="shared" si="21"/>
        <v>NÃO</v>
      </c>
      <c r="L79" s="19"/>
    </row>
    <row r="80" spans="1:12" s="10" customFormat="1" ht="19.2" customHeight="1" x14ac:dyDescent="0.3">
      <c r="A80" s="16">
        <v>43770</v>
      </c>
      <c r="B80" s="14"/>
      <c r="C80" s="15"/>
      <c r="D80" s="6">
        <f t="shared" si="18"/>
        <v>0</v>
      </c>
      <c r="E80" s="4">
        <v>35462.22</v>
      </c>
      <c r="F80" s="4">
        <f t="shared" si="19"/>
        <v>0</v>
      </c>
      <c r="G80" s="17">
        <f t="shared" si="20"/>
        <v>0</v>
      </c>
      <c r="H80" s="18">
        <f t="shared" si="22"/>
        <v>0</v>
      </c>
      <c r="I80" s="18" t="str">
        <f t="shared" si="21"/>
        <v>NÃO</v>
      </c>
      <c r="L80" s="19"/>
    </row>
    <row r="81" spans="1:12" s="10" customFormat="1" ht="19.2" customHeight="1" x14ac:dyDescent="0.3">
      <c r="A81" s="16">
        <v>43800</v>
      </c>
      <c r="B81" s="14"/>
      <c r="C81" s="15"/>
      <c r="D81" s="6">
        <f t="shared" si="18"/>
        <v>0</v>
      </c>
      <c r="E81" s="4">
        <v>35462.22</v>
      </c>
      <c r="F81" s="4">
        <f t="shared" si="19"/>
        <v>0</v>
      </c>
      <c r="G81" s="17">
        <f t="shared" si="20"/>
        <v>0</v>
      </c>
      <c r="H81" s="18">
        <f t="shared" si="22"/>
        <v>0</v>
      </c>
      <c r="I81" s="18" t="str">
        <f t="shared" si="21"/>
        <v>NÃO</v>
      </c>
      <c r="L81" s="19"/>
    </row>
    <row r="82" spans="1:12" s="10" customFormat="1" ht="19.2" customHeight="1" x14ac:dyDescent="0.3">
      <c r="A82" s="20" t="s">
        <v>2</v>
      </c>
      <c r="B82" s="14"/>
      <c r="C82" s="15"/>
      <c r="D82" s="6">
        <f t="shared" si="18"/>
        <v>0</v>
      </c>
      <c r="E82" s="4">
        <v>35462.22</v>
      </c>
      <c r="F82" s="4">
        <f t="shared" si="19"/>
        <v>0</v>
      </c>
      <c r="G82" s="17">
        <f t="shared" si="20"/>
        <v>0</v>
      </c>
      <c r="H82" s="18">
        <f t="shared" si="22"/>
        <v>0</v>
      </c>
      <c r="I82" s="18" t="str">
        <f t="shared" si="21"/>
        <v>NÃO</v>
      </c>
      <c r="L82" s="19"/>
    </row>
    <row r="83" spans="1:12" s="10" customFormat="1" ht="19.2" customHeight="1" x14ac:dyDescent="0.3">
      <c r="A83" s="20" t="s">
        <v>30</v>
      </c>
      <c r="B83" s="26"/>
      <c r="C83" s="27"/>
      <c r="D83" s="4">
        <f>SUM(G70:G81)/12</f>
        <v>0</v>
      </c>
      <c r="E83" s="20" t="s">
        <v>29</v>
      </c>
      <c r="F83" s="24">
        <f>SUM(G77:G83)/12</f>
        <v>0</v>
      </c>
      <c r="G83" s="17">
        <f>D83+D83/3</f>
        <v>0</v>
      </c>
      <c r="H83" s="18">
        <f t="shared" si="22"/>
        <v>0</v>
      </c>
      <c r="I83" s="36"/>
      <c r="J83" s="22"/>
    </row>
    <row r="84" spans="1:12" s="10" customFormat="1" ht="19.2" customHeight="1" x14ac:dyDescent="0.3">
      <c r="A84" s="20" t="s">
        <v>24</v>
      </c>
      <c r="B84" s="26"/>
      <c r="C84" s="27"/>
      <c r="D84" s="6"/>
      <c r="E84" s="4"/>
      <c r="F84" s="4"/>
      <c r="G84" s="8">
        <f>SUM(G70:G82)</f>
        <v>0</v>
      </c>
      <c r="H84" s="8">
        <f>SUM(H70:H82)</f>
        <v>0</v>
      </c>
      <c r="I84" s="36"/>
      <c r="L84" s="19"/>
    </row>
    <row r="85" spans="1:12" s="10" customFormat="1" ht="19.2" customHeight="1" x14ac:dyDescent="0.3">
      <c r="A85" s="16">
        <v>43831</v>
      </c>
      <c r="B85" s="14"/>
      <c r="C85" s="15"/>
      <c r="D85" s="6">
        <f t="shared" si="18"/>
        <v>0</v>
      </c>
      <c r="E85" s="4">
        <v>35462.22</v>
      </c>
      <c r="F85" s="4">
        <f t="shared" si="19"/>
        <v>0</v>
      </c>
      <c r="G85" s="17">
        <f t="shared" ref="G85:G97" si="23">IF(B85=0,0,IF(AND(F85&gt;E85,E85&gt;B85),E85-B85,IF(AND(F85&gt;E85,E85&lt;B85),0,F85-B85)))</f>
        <v>0</v>
      </c>
      <c r="H85" s="18">
        <f t="shared" si="22"/>
        <v>0</v>
      </c>
      <c r="I85" s="18" t="str">
        <f t="shared" ref="I85:I97" si="24">IF(G85=0,"NÃO","SIM")</f>
        <v>NÃO</v>
      </c>
      <c r="L85" s="19"/>
    </row>
    <row r="86" spans="1:12" s="10" customFormat="1" ht="19.2" customHeight="1" x14ac:dyDescent="0.3">
      <c r="A86" s="16">
        <v>43862</v>
      </c>
      <c r="B86" s="14"/>
      <c r="C86" s="15"/>
      <c r="D86" s="6">
        <f t="shared" si="18"/>
        <v>0</v>
      </c>
      <c r="E86" s="4">
        <v>35462.22</v>
      </c>
      <c r="F86" s="4">
        <f t="shared" si="19"/>
        <v>0</v>
      </c>
      <c r="G86" s="17">
        <f t="shared" si="23"/>
        <v>0</v>
      </c>
      <c r="H86" s="18">
        <f t="shared" si="22"/>
        <v>0</v>
      </c>
      <c r="I86" s="18" t="str">
        <f t="shared" si="24"/>
        <v>NÃO</v>
      </c>
      <c r="L86" s="19"/>
    </row>
    <row r="87" spans="1:12" s="10" customFormat="1" ht="19.2" customHeight="1" x14ac:dyDescent="0.3">
      <c r="A87" s="16">
        <v>43891</v>
      </c>
      <c r="B87" s="14"/>
      <c r="C87" s="15"/>
      <c r="D87" s="6">
        <f t="shared" si="18"/>
        <v>0</v>
      </c>
      <c r="E87" s="4">
        <v>35462.22</v>
      </c>
      <c r="F87" s="4">
        <f t="shared" si="19"/>
        <v>0</v>
      </c>
      <c r="G87" s="17">
        <f t="shared" si="23"/>
        <v>0</v>
      </c>
      <c r="H87" s="18">
        <f t="shared" si="22"/>
        <v>0</v>
      </c>
      <c r="I87" s="18" t="str">
        <f t="shared" si="24"/>
        <v>NÃO</v>
      </c>
      <c r="L87" s="19"/>
    </row>
    <row r="88" spans="1:12" s="10" customFormat="1" ht="19.2" customHeight="1" x14ac:dyDescent="0.3">
      <c r="A88" s="16">
        <v>43922</v>
      </c>
      <c r="B88" s="14"/>
      <c r="C88" s="15"/>
      <c r="D88" s="6">
        <f t="shared" si="18"/>
        <v>0</v>
      </c>
      <c r="E88" s="4">
        <v>35462.22</v>
      </c>
      <c r="F88" s="4">
        <f t="shared" si="19"/>
        <v>0</v>
      </c>
      <c r="G88" s="17">
        <f t="shared" si="23"/>
        <v>0</v>
      </c>
      <c r="H88" s="18">
        <f t="shared" si="22"/>
        <v>0</v>
      </c>
      <c r="I88" s="18" t="str">
        <f t="shared" si="24"/>
        <v>NÃO</v>
      </c>
      <c r="L88" s="19"/>
    </row>
    <row r="89" spans="1:12" s="10" customFormat="1" ht="19.2" customHeight="1" x14ac:dyDescent="0.3">
      <c r="A89" s="16">
        <v>43952</v>
      </c>
      <c r="B89" s="14"/>
      <c r="C89" s="15"/>
      <c r="D89" s="6">
        <f t="shared" si="18"/>
        <v>0</v>
      </c>
      <c r="E89" s="4">
        <v>35462.22</v>
      </c>
      <c r="F89" s="4">
        <f t="shared" si="19"/>
        <v>0</v>
      </c>
      <c r="G89" s="17">
        <f t="shared" si="23"/>
        <v>0</v>
      </c>
      <c r="H89" s="18">
        <f>G89*15%</f>
        <v>0</v>
      </c>
      <c r="I89" s="18" t="str">
        <f t="shared" si="24"/>
        <v>NÃO</v>
      </c>
      <c r="L89" s="19"/>
    </row>
    <row r="90" spans="1:12" s="10" customFormat="1" ht="19.2" customHeight="1" x14ac:dyDescent="0.3">
      <c r="A90" s="16">
        <v>43983</v>
      </c>
      <c r="B90" s="14"/>
      <c r="C90" s="15"/>
      <c r="D90" s="6">
        <f t="shared" si="18"/>
        <v>0</v>
      </c>
      <c r="E90" s="4">
        <v>35462.22</v>
      </c>
      <c r="F90" s="4">
        <f t="shared" si="19"/>
        <v>0</v>
      </c>
      <c r="G90" s="17">
        <f t="shared" si="23"/>
        <v>0</v>
      </c>
      <c r="H90" s="18">
        <f t="shared" ref="H90:H112" si="25">G90*15%</f>
        <v>0</v>
      </c>
      <c r="I90" s="18" t="str">
        <f t="shared" si="24"/>
        <v>NÃO</v>
      </c>
      <c r="L90" s="19"/>
    </row>
    <row r="91" spans="1:12" s="10" customFormat="1" ht="19.2" customHeight="1" x14ac:dyDescent="0.3">
      <c r="A91" s="16">
        <v>44013</v>
      </c>
      <c r="B91" s="14"/>
      <c r="C91" s="15"/>
      <c r="D91" s="6">
        <f t="shared" si="18"/>
        <v>0</v>
      </c>
      <c r="E91" s="4">
        <v>35462.22</v>
      </c>
      <c r="F91" s="4">
        <f t="shared" si="19"/>
        <v>0</v>
      </c>
      <c r="G91" s="17">
        <f t="shared" si="23"/>
        <v>0</v>
      </c>
      <c r="H91" s="18">
        <f t="shared" si="25"/>
        <v>0</v>
      </c>
      <c r="I91" s="18" t="str">
        <f t="shared" si="24"/>
        <v>NÃO</v>
      </c>
      <c r="L91" s="19"/>
    </row>
    <row r="92" spans="1:12" s="10" customFormat="1" ht="19.2" customHeight="1" x14ac:dyDescent="0.3">
      <c r="A92" s="16">
        <v>44044</v>
      </c>
      <c r="B92" s="14"/>
      <c r="C92" s="15"/>
      <c r="D92" s="6">
        <f t="shared" si="18"/>
        <v>0</v>
      </c>
      <c r="E92" s="4">
        <v>35462.22</v>
      </c>
      <c r="F92" s="4">
        <f t="shared" si="19"/>
        <v>0</v>
      </c>
      <c r="G92" s="17">
        <f t="shared" si="23"/>
        <v>0</v>
      </c>
      <c r="H92" s="18">
        <f t="shared" si="25"/>
        <v>0</v>
      </c>
      <c r="I92" s="18" t="str">
        <f t="shared" si="24"/>
        <v>NÃO</v>
      </c>
      <c r="L92" s="19"/>
    </row>
    <row r="93" spans="1:12" s="10" customFormat="1" ht="19.2" customHeight="1" x14ac:dyDescent="0.3">
      <c r="A93" s="16">
        <v>44075</v>
      </c>
      <c r="B93" s="14"/>
      <c r="C93" s="15"/>
      <c r="D93" s="6">
        <f t="shared" si="18"/>
        <v>0</v>
      </c>
      <c r="E93" s="4">
        <v>35462.22</v>
      </c>
      <c r="F93" s="4">
        <f t="shared" si="19"/>
        <v>0</v>
      </c>
      <c r="G93" s="17">
        <f t="shared" si="23"/>
        <v>0</v>
      </c>
      <c r="H93" s="18">
        <f t="shared" si="25"/>
        <v>0</v>
      </c>
      <c r="I93" s="18" t="str">
        <f t="shared" si="24"/>
        <v>NÃO</v>
      </c>
      <c r="L93" s="19"/>
    </row>
    <row r="94" spans="1:12" s="10" customFormat="1" ht="19.2" customHeight="1" x14ac:dyDescent="0.3">
      <c r="A94" s="16">
        <v>44105</v>
      </c>
      <c r="B94" s="14"/>
      <c r="C94" s="15"/>
      <c r="D94" s="6">
        <f t="shared" si="18"/>
        <v>0</v>
      </c>
      <c r="E94" s="4">
        <v>35462.22</v>
      </c>
      <c r="F94" s="4">
        <f t="shared" si="19"/>
        <v>0</v>
      </c>
      <c r="G94" s="17">
        <f t="shared" si="23"/>
        <v>0</v>
      </c>
      <c r="H94" s="18">
        <f t="shared" si="25"/>
        <v>0</v>
      </c>
      <c r="I94" s="18" t="str">
        <f t="shared" si="24"/>
        <v>NÃO</v>
      </c>
      <c r="L94" s="19"/>
    </row>
    <row r="95" spans="1:12" s="10" customFormat="1" ht="19.2" customHeight="1" x14ac:dyDescent="0.3">
      <c r="A95" s="16">
        <v>44136</v>
      </c>
      <c r="B95" s="14"/>
      <c r="C95" s="15"/>
      <c r="D95" s="6">
        <f t="shared" si="18"/>
        <v>0</v>
      </c>
      <c r="E95" s="4">
        <v>35462.22</v>
      </c>
      <c r="F95" s="4">
        <f t="shared" si="19"/>
        <v>0</v>
      </c>
      <c r="G95" s="17">
        <f t="shared" si="23"/>
        <v>0</v>
      </c>
      <c r="H95" s="18">
        <f t="shared" si="25"/>
        <v>0</v>
      </c>
      <c r="I95" s="18" t="str">
        <f t="shared" si="24"/>
        <v>NÃO</v>
      </c>
      <c r="L95" s="19"/>
    </row>
    <row r="96" spans="1:12" s="10" customFormat="1" ht="19.2" customHeight="1" x14ac:dyDescent="0.3">
      <c r="A96" s="16">
        <v>44166</v>
      </c>
      <c r="B96" s="14"/>
      <c r="C96" s="15"/>
      <c r="D96" s="6">
        <f t="shared" si="18"/>
        <v>0</v>
      </c>
      <c r="E96" s="4">
        <v>35462.22</v>
      </c>
      <c r="F96" s="4">
        <f t="shared" si="19"/>
        <v>0</v>
      </c>
      <c r="G96" s="17">
        <f t="shared" si="23"/>
        <v>0</v>
      </c>
      <c r="H96" s="18">
        <f t="shared" si="25"/>
        <v>0</v>
      </c>
      <c r="I96" s="18" t="str">
        <f t="shared" si="24"/>
        <v>NÃO</v>
      </c>
      <c r="L96" s="19"/>
    </row>
    <row r="97" spans="1:12" s="10" customFormat="1" ht="19.2" customHeight="1" x14ac:dyDescent="0.3">
      <c r="A97" s="20" t="s">
        <v>2</v>
      </c>
      <c r="B97" s="14"/>
      <c r="C97" s="15"/>
      <c r="D97" s="6">
        <f t="shared" si="18"/>
        <v>0</v>
      </c>
      <c r="E97" s="4">
        <v>35462.22</v>
      </c>
      <c r="F97" s="4">
        <f t="shared" si="19"/>
        <v>0</v>
      </c>
      <c r="G97" s="17">
        <f t="shared" si="23"/>
        <v>0</v>
      </c>
      <c r="H97" s="18">
        <f t="shared" si="25"/>
        <v>0</v>
      </c>
      <c r="I97" s="18" t="str">
        <f t="shared" si="24"/>
        <v>NÃO</v>
      </c>
      <c r="L97" s="19"/>
    </row>
    <row r="98" spans="1:12" s="10" customFormat="1" ht="19.2" customHeight="1" x14ac:dyDescent="0.3">
      <c r="A98" s="20" t="s">
        <v>30</v>
      </c>
      <c r="B98" s="26"/>
      <c r="C98" s="27"/>
      <c r="D98" s="4">
        <f>SUM(G85:G96)/12</f>
        <v>0</v>
      </c>
      <c r="E98" s="20" t="s">
        <v>29</v>
      </c>
      <c r="F98" s="24">
        <f>SUM(G92:G98)/12</f>
        <v>0</v>
      </c>
      <c r="G98" s="17">
        <f>D98+D98/3</f>
        <v>0</v>
      </c>
      <c r="H98" s="18">
        <f t="shared" si="25"/>
        <v>0</v>
      </c>
      <c r="I98" s="36"/>
      <c r="J98" s="22"/>
    </row>
    <row r="99" spans="1:12" s="10" customFormat="1" ht="19.2" customHeight="1" x14ac:dyDescent="0.3">
      <c r="A99" s="20" t="s">
        <v>25</v>
      </c>
      <c r="B99" s="26"/>
      <c r="C99" s="27"/>
      <c r="D99" s="6"/>
      <c r="E99" s="4"/>
      <c r="F99" s="4"/>
      <c r="G99" s="8">
        <f>SUM(G85:G97)</f>
        <v>0</v>
      </c>
      <c r="H99" s="8">
        <f>SUM(H85:H97)</f>
        <v>0</v>
      </c>
      <c r="I99" s="36"/>
      <c r="L99" s="19"/>
    </row>
    <row r="100" spans="1:12" s="10" customFormat="1" ht="19.2" customHeight="1" x14ac:dyDescent="0.3">
      <c r="A100" s="16">
        <v>44197</v>
      </c>
      <c r="B100" s="14"/>
      <c r="C100" s="15"/>
      <c r="D100" s="6">
        <f t="shared" si="18"/>
        <v>0</v>
      </c>
      <c r="E100" s="4">
        <v>35462.22</v>
      </c>
      <c r="F100" s="4">
        <f t="shared" si="19"/>
        <v>0</v>
      </c>
      <c r="G100" s="17">
        <f t="shared" ref="G100:G112" si="26">IF(B100=0,0,IF(AND(F100&gt;E100,E100&gt;B100),E100-B100,IF(AND(F100&gt;E100,E100&lt;B100),0,F100-B100)))</f>
        <v>0</v>
      </c>
      <c r="H100" s="18">
        <f t="shared" si="25"/>
        <v>0</v>
      </c>
      <c r="I100" s="18" t="str">
        <f t="shared" ref="I100:I112" si="27">IF(G100=0,"NÃO","SIM")</f>
        <v>NÃO</v>
      </c>
      <c r="L100" s="19"/>
    </row>
    <row r="101" spans="1:12" s="10" customFormat="1" ht="19.2" customHeight="1" x14ac:dyDescent="0.3">
      <c r="A101" s="16">
        <v>44228</v>
      </c>
      <c r="B101" s="14"/>
      <c r="C101" s="15"/>
      <c r="D101" s="6">
        <f t="shared" si="18"/>
        <v>0</v>
      </c>
      <c r="E101" s="4">
        <v>35462.22</v>
      </c>
      <c r="F101" s="4">
        <f t="shared" si="19"/>
        <v>0</v>
      </c>
      <c r="G101" s="17">
        <f t="shared" si="26"/>
        <v>0</v>
      </c>
      <c r="H101" s="18">
        <f t="shared" si="25"/>
        <v>0</v>
      </c>
      <c r="I101" s="18" t="str">
        <f t="shared" si="27"/>
        <v>NÃO</v>
      </c>
      <c r="L101" s="19"/>
    </row>
    <row r="102" spans="1:12" s="10" customFormat="1" ht="19.2" customHeight="1" x14ac:dyDescent="0.3">
      <c r="A102" s="16">
        <v>44256</v>
      </c>
      <c r="B102" s="14"/>
      <c r="C102" s="15"/>
      <c r="D102" s="6">
        <f t="shared" si="18"/>
        <v>0</v>
      </c>
      <c r="E102" s="4">
        <v>35462.22</v>
      </c>
      <c r="F102" s="4">
        <f t="shared" si="19"/>
        <v>0</v>
      </c>
      <c r="G102" s="17">
        <f t="shared" si="26"/>
        <v>0</v>
      </c>
      <c r="H102" s="18">
        <f t="shared" si="25"/>
        <v>0</v>
      </c>
      <c r="I102" s="18" t="str">
        <f t="shared" si="27"/>
        <v>NÃO</v>
      </c>
      <c r="L102" s="19"/>
    </row>
    <row r="103" spans="1:12" s="10" customFormat="1" ht="19.2" customHeight="1" x14ac:dyDescent="0.3">
      <c r="A103" s="16">
        <v>44287</v>
      </c>
      <c r="B103" s="14"/>
      <c r="C103" s="15"/>
      <c r="D103" s="6">
        <f t="shared" si="18"/>
        <v>0</v>
      </c>
      <c r="E103" s="4">
        <v>35462.22</v>
      </c>
      <c r="F103" s="4">
        <f t="shared" si="19"/>
        <v>0</v>
      </c>
      <c r="G103" s="17">
        <f t="shared" si="26"/>
        <v>0</v>
      </c>
      <c r="H103" s="18">
        <f t="shared" si="25"/>
        <v>0</v>
      </c>
      <c r="I103" s="18" t="str">
        <f t="shared" si="27"/>
        <v>NÃO</v>
      </c>
      <c r="L103" s="19"/>
    </row>
    <row r="104" spans="1:12" s="10" customFormat="1" ht="19.2" customHeight="1" x14ac:dyDescent="0.3">
      <c r="A104" s="16">
        <v>44317</v>
      </c>
      <c r="B104" s="14"/>
      <c r="C104" s="15"/>
      <c r="D104" s="6">
        <f t="shared" si="18"/>
        <v>0</v>
      </c>
      <c r="E104" s="4">
        <v>35462.22</v>
      </c>
      <c r="F104" s="4">
        <f t="shared" si="19"/>
        <v>0</v>
      </c>
      <c r="G104" s="17">
        <f t="shared" si="26"/>
        <v>0</v>
      </c>
      <c r="H104" s="18">
        <f t="shared" si="25"/>
        <v>0</v>
      </c>
      <c r="I104" s="18" t="str">
        <f t="shared" si="27"/>
        <v>NÃO</v>
      </c>
      <c r="L104" s="19"/>
    </row>
    <row r="105" spans="1:12" s="10" customFormat="1" ht="19.2" customHeight="1" x14ac:dyDescent="0.3">
      <c r="A105" s="16">
        <v>44348</v>
      </c>
      <c r="B105" s="14"/>
      <c r="C105" s="15"/>
      <c r="D105" s="6">
        <f t="shared" si="18"/>
        <v>0</v>
      </c>
      <c r="E105" s="4">
        <v>35462.22</v>
      </c>
      <c r="F105" s="4">
        <f t="shared" si="19"/>
        <v>0</v>
      </c>
      <c r="G105" s="17">
        <f t="shared" si="26"/>
        <v>0</v>
      </c>
      <c r="H105" s="18">
        <f t="shared" si="25"/>
        <v>0</v>
      </c>
      <c r="I105" s="18" t="str">
        <f t="shared" si="27"/>
        <v>NÃO</v>
      </c>
      <c r="L105" s="19"/>
    </row>
    <row r="106" spans="1:12" s="10" customFormat="1" ht="19.2" customHeight="1" x14ac:dyDescent="0.3">
      <c r="A106" s="16">
        <v>44378</v>
      </c>
      <c r="B106" s="14"/>
      <c r="C106" s="15"/>
      <c r="D106" s="6">
        <f t="shared" si="18"/>
        <v>0</v>
      </c>
      <c r="E106" s="4">
        <v>35462.22</v>
      </c>
      <c r="F106" s="4">
        <f t="shared" si="19"/>
        <v>0</v>
      </c>
      <c r="G106" s="17">
        <f t="shared" si="26"/>
        <v>0</v>
      </c>
      <c r="H106" s="18">
        <f t="shared" si="25"/>
        <v>0</v>
      </c>
      <c r="I106" s="18" t="str">
        <f t="shared" si="27"/>
        <v>NÃO</v>
      </c>
      <c r="L106" s="19"/>
    </row>
    <row r="107" spans="1:12" s="10" customFormat="1" ht="19.2" customHeight="1" x14ac:dyDescent="0.3">
      <c r="A107" s="16">
        <v>44409</v>
      </c>
      <c r="B107" s="14"/>
      <c r="C107" s="15"/>
      <c r="D107" s="6">
        <f t="shared" si="18"/>
        <v>0</v>
      </c>
      <c r="E107" s="4">
        <v>35462.22</v>
      </c>
      <c r="F107" s="4">
        <f t="shared" si="19"/>
        <v>0</v>
      </c>
      <c r="G107" s="17">
        <f t="shared" si="26"/>
        <v>0</v>
      </c>
      <c r="H107" s="18">
        <f t="shared" si="25"/>
        <v>0</v>
      </c>
      <c r="I107" s="18" t="str">
        <f t="shared" si="27"/>
        <v>NÃO</v>
      </c>
      <c r="L107" s="19"/>
    </row>
    <row r="108" spans="1:12" s="10" customFormat="1" ht="19.2" customHeight="1" x14ac:dyDescent="0.3">
      <c r="A108" s="16">
        <v>44440</v>
      </c>
      <c r="B108" s="14"/>
      <c r="C108" s="15"/>
      <c r="D108" s="6">
        <f t="shared" si="18"/>
        <v>0</v>
      </c>
      <c r="E108" s="4">
        <v>35462.22</v>
      </c>
      <c r="F108" s="4">
        <f t="shared" si="19"/>
        <v>0</v>
      </c>
      <c r="G108" s="17">
        <f t="shared" si="26"/>
        <v>0</v>
      </c>
      <c r="H108" s="18">
        <f t="shared" si="25"/>
        <v>0</v>
      </c>
      <c r="I108" s="18" t="str">
        <f t="shared" si="27"/>
        <v>NÃO</v>
      </c>
      <c r="L108" s="19"/>
    </row>
    <row r="109" spans="1:12" s="10" customFormat="1" ht="19.2" customHeight="1" x14ac:dyDescent="0.3">
      <c r="A109" s="16">
        <v>44470</v>
      </c>
      <c r="B109" s="14"/>
      <c r="C109" s="15"/>
      <c r="D109" s="6">
        <f t="shared" si="18"/>
        <v>0</v>
      </c>
      <c r="E109" s="4">
        <v>35462.22</v>
      </c>
      <c r="F109" s="4">
        <f t="shared" si="19"/>
        <v>0</v>
      </c>
      <c r="G109" s="17">
        <f t="shared" si="26"/>
        <v>0</v>
      </c>
      <c r="H109" s="18">
        <f t="shared" si="25"/>
        <v>0</v>
      </c>
      <c r="I109" s="18" t="str">
        <f t="shared" si="27"/>
        <v>NÃO</v>
      </c>
    </row>
    <row r="110" spans="1:12" s="10" customFormat="1" ht="19.2" customHeight="1" x14ac:dyDescent="0.3">
      <c r="A110" s="16">
        <v>44501</v>
      </c>
      <c r="B110" s="14"/>
      <c r="C110" s="15"/>
      <c r="D110" s="6">
        <f t="shared" si="18"/>
        <v>0</v>
      </c>
      <c r="E110" s="4">
        <v>35462.22</v>
      </c>
      <c r="F110" s="4">
        <f t="shared" si="19"/>
        <v>0</v>
      </c>
      <c r="G110" s="17">
        <f t="shared" si="26"/>
        <v>0</v>
      </c>
      <c r="H110" s="18">
        <f t="shared" si="25"/>
        <v>0</v>
      </c>
      <c r="I110" s="18" t="str">
        <f t="shared" si="27"/>
        <v>NÃO</v>
      </c>
    </row>
    <row r="111" spans="1:12" s="10" customFormat="1" ht="19.2" customHeight="1" x14ac:dyDescent="0.3">
      <c r="A111" s="16">
        <v>44531</v>
      </c>
      <c r="B111" s="14"/>
      <c r="C111" s="15"/>
      <c r="D111" s="6">
        <f t="shared" si="18"/>
        <v>0</v>
      </c>
      <c r="E111" s="4">
        <v>35462.22</v>
      </c>
      <c r="F111" s="4">
        <f t="shared" si="19"/>
        <v>0</v>
      </c>
      <c r="G111" s="17">
        <f t="shared" si="26"/>
        <v>0</v>
      </c>
      <c r="H111" s="18">
        <f t="shared" si="25"/>
        <v>0</v>
      </c>
      <c r="I111" s="18" t="str">
        <f t="shared" si="27"/>
        <v>NÃO</v>
      </c>
    </row>
    <row r="112" spans="1:12" s="10" customFormat="1" ht="19.2" customHeight="1" x14ac:dyDescent="0.3">
      <c r="A112" s="20" t="s">
        <v>2</v>
      </c>
      <c r="B112" s="14"/>
      <c r="C112" s="15"/>
      <c r="D112" s="6">
        <f t="shared" si="18"/>
        <v>0</v>
      </c>
      <c r="E112" s="4">
        <v>35462.22</v>
      </c>
      <c r="F112" s="4">
        <f t="shared" si="19"/>
        <v>0</v>
      </c>
      <c r="G112" s="17">
        <f t="shared" si="26"/>
        <v>0</v>
      </c>
      <c r="H112" s="18">
        <f t="shared" si="25"/>
        <v>0</v>
      </c>
      <c r="I112" s="18" t="str">
        <f t="shared" si="27"/>
        <v>NÃO</v>
      </c>
    </row>
    <row r="113" spans="1:10" s="10" customFormat="1" ht="19.2" customHeight="1" x14ac:dyDescent="0.3">
      <c r="A113" s="20" t="s">
        <v>30</v>
      </c>
      <c r="B113" s="26"/>
      <c r="C113" s="27"/>
      <c r="D113" s="4">
        <f>SUM(G100:G111)/12</f>
        <v>0</v>
      </c>
      <c r="E113" s="20" t="s">
        <v>29</v>
      </c>
      <c r="F113" s="24">
        <f>SUM(G107:G113)/12</f>
        <v>0</v>
      </c>
      <c r="G113" s="17">
        <f>D113+D113/3</f>
        <v>0</v>
      </c>
      <c r="H113" s="18">
        <f t="shared" si="22"/>
        <v>0</v>
      </c>
      <c r="I113" s="36"/>
      <c r="J113" s="22"/>
    </row>
    <row r="114" spans="1:10" s="10" customFormat="1" ht="19.2" customHeight="1" x14ac:dyDescent="0.3">
      <c r="A114" s="20" t="s">
        <v>26</v>
      </c>
      <c r="B114" s="26"/>
      <c r="C114" s="27"/>
      <c r="D114" s="6"/>
      <c r="E114" s="4"/>
      <c r="F114" s="4"/>
      <c r="G114" s="8">
        <f>SUM(G100:G112)</f>
        <v>0</v>
      </c>
      <c r="H114" s="8">
        <f>SUM(H100:H112)</f>
        <v>0</v>
      </c>
      <c r="I114" s="36"/>
    </row>
    <row r="115" spans="1:10" s="10" customFormat="1" ht="19.2" customHeight="1" x14ac:dyDescent="0.3">
      <c r="A115" s="16">
        <v>44562</v>
      </c>
      <c r="B115" s="14"/>
      <c r="C115" s="15"/>
      <c r="D115" s="6">
        <f t="shared" si="18"/>
        <v>0</v>
      </c>
      <c r="E115" s="4">
        <v>35462.22</v>
      </c>
      <c r="F115" s="4">
        <f t="shared" si="19"/>
        <v>0</v>
      </c>
      <c r="G115" s="17">
        <f t="shared" ref="G115:G127" si="28">IF(B115=0,0,IF(AND(F115&gt;E115,E115&gt;B115),E115-B115,IF(AND(F115&gt;E115,E115&lt;B115),0,F115-B115)))</f>
        <v>0</v>
      </c>
      <c r="H115" s="18">
        <f t="shared" ref="H115:H127" si="29">G115*15%</f>
        <v>0</v>
      </c>
      <c r="I115" s="18" t="str">
        <f t="shared" ref="I115:I127" si="30">IF(G115=0,"NÃO","SIM")</f>
        <v>NÃO</v>
      </c>
    </row>
    <row r="116" spans="1:10" s="10" customFormat="1" ht="19.2" customHeight="1" x14ac:dyDescent="0.3">
      <c r="A116" s="16">
        <v>44593</v>
      </c>
      <c r="B116" s="14"/>
      <c r="C116" s="15"/>
      <c r="D116" s="6">
        <f t="shared" si="18"/>
        <v>0</v>
      </c>
      <c r="E116" s="4">
        <v>35462.22</v>
      </c>
      <c r="F116" s="4">
        <f t="shared" si="19"/>
        <v>0</v>
      </c>
      <c r="G116" s="17">
        <f t="shared" si="28"/>
        <v>0</v>
      </c>
      <c r="H116" s="18">
        <f t="shared" si="29"/>
        <v>0</v>
      </c>
      <c r="I116" s="18" t="str">
        <f t="shared" si="30"/>
        <v>NÃO</v>
      </c>
    </row>
    <row r="117" spans="1:10" s="10" customFormat="1" ht="19.2" customHeight="1" x14ac:dyDescent="0.3">
      <c r="A117" s="16">
        <v>44621</v>
      </c>
      <c r="B117" s="14"/>
      <c r="C117" s="15"/>
      <c r="D117" s="6">
        <f t="shared" si="18"/>
        <v>0</v>
      </c>
      <c r="E117" s="4">
        <v>35462.22</v>
      </c>
      <c r="F117" s="4">
        <f t="shared" si="19"/>
        <v>0</v>
      </c>
      <c r="G117" s="17">
        <f t="shared" si="28"/>
        <v>0</v>
      </c>
      <c r="H117" s="18">
        <f t="shared" si="29"/>
        <v>0</v>
      </c>
      <c r="I117" s="18" t="str">
        <f t="shared" si="30"/>
        <v>NÃO</v>
      </c>
    </row>
    <row r="118" spans="1:10" s="10" customFormat="1" ht="19.2" customHeight="1" x14ac:dyDescent="0.3">
      <c r="A118" s="16">
        <v>44652</v>
      </c>
      <c r="B118" s="14"/>
      <c r="C118" s="15"/>
      <c r="D118" s="6">
        <f t="shared" si="18"/>
        <v>0</v>
      </c>
      <c r="E118" s="4">
        <v>35462.22</v>
      </c>
      <c r="F118" s="4">
        <f t="shared" si="19"/>
        <v>0</v>
      </c>
      <c r="G118" s="17">
        <f t="shared" si="28"/>
        <v>0</v>
      </c>
      <c r="H118" s="18">
        <f t="shared" si="29"/>
        <v>0</v>
      </c>
      <c r="I118" s="18" t="str">
        <f t="shared" si="30"/>
        <v>NÃO</v>
      </c>
    </row>
    <row r="119" spans="1:10" s="10" customFormat="1" ht="19.2" customHeight="1" x14ac:dyDescent="0.3">
      <c r="A119" s="16">
        <v>44682</v>
      </c>
      <c r="B119" s="14"/>
      <c r="C119" s="15"/>
      <c r="D119" s="6">
        <f t="shared" si="18"/>
        <v>0</v>
      </c>
      <c r="E119" s="4">
        <v>35462.22</v>
      </c>
      <c r="F119" s="4">
        <f t="shared" si="19"/>
        <v>0</v>
      </c>
      <c r="G119" s="17">
        <f t="shared" si="28"/>
        <v>0</v>
      </c>
      <c r="H119" s="18">
        <f t="shared" si="29"/>
        <v>0</v>
      </c>
      <c r="I119" s="18" t="str">
        <f t="shared" si="30"/>
        <v>NÃO</v>
      </c>
    </row>
    <row r="120" spans="1:10" s="10" customFormat="1" ht="19.2" customHeight="1" x14ac:dyDescent="0.3">
      <c r="A120" s="16">
        <v>44713</v>
      </c>
      <c r="B120" s="14"/>
      <c r="C120" s="15"/>
      <c r="D120" s="6">
        <f t="shared" si="18"/>
        <v>0</v>
      </c>
      <c r="E120" s="4">
        <v>35462.22</v>
      </c>
      <c r="F120" s="4">
        <f t="shared" si="19"/>
        <v>0</v>
      </c>
      <c r="G120" s="17">
        <f t="shared" si="28"/>
        <v>0</v>
      </c>
      <c r="H120" s="18">
        <f t="shared" si="29"/>
        <v>0</v>
      </c>
      <c r="I120" s="18" t="str">
        <f t="shared" si="30"/>
        <v>NÃO</v>
      </c>
    </row>
    <row r="121" spans="1:10" s="10" customFormat="1" ht="19.2" customHeight="1" x14ac:dyDescent="0.3">
      <c r="A121" s="16">
        <v>44743</v>
      </c>
      <c r="B121" s="14"/>
      <c r="C121" s="15"/>
      <c r="D121" s="6">
        <f t="shared" si="18"/>
        <v>0</v>
      </c>
      <c r="E121" s="4">
        <v>35462.22</v>
      </c>
      <c r="F121" s="4">
        <f t="shared" si="19"/>
        <v>0</v>
      </c>
      <c r="G121" s="17">
        <f t="shared" si="28"/>
        <v>0</v>
      </c>
      <c r="H121" s="18">
        <f t="shared" si="29"/>
        <v>0</v>
      </c>
      <c r="I121" s="18" t="str">
        <f t="shared" si="30"/>
        <v>NÃO</v>
      </c>
    </row>
    <row r="122" spans="1:10" s="10" customFormat="1" ht="19.2" customHeight="1" x14ac:dyDescent="0.3">
      <c r="A122" s="16">
        <v>44774</v>
      </c>
      <c r="B122" s="14"/>
      <c r="C122" s="15"/>
      <c r="D122" s="6">
        <f t="shared" si="18"/>
        <v>0</v>
      </c>
      <c r="E122" s="4">
        <v>35462.22</v>
      </c>
      <c r="F122" s="4">
        <f t="shared" si="19"/>
        <v>0</v>
      </c>
      <c r="G122" s="17">
        <f t="shared" si="28"/>
        <v>0</v>
      </c>
      <c r="H122" s="18">
        <f t="shared" si="29"/>
        <v>0</v>
      </c>
      <c r="I122" s="18" t="str">
        <f t="shared" si="30"/>
        <v>NÃO</v>
      </c>
    </row>
    <row r="123" spans="1:10" s="10" customFormat="1" ht="19.2" customHeight="1" x14ac:dyDescent="0.3">
      <c r="A123" s="16">
        <v>44805</v>
      </c>
      <c r="B123" s="14"/>
      <c r="C123" s="15"/>
      <c r="D123" s="6">
        <f t="shared" si="18"/>
        <v>0</v>
      </c>
      <c r="E123" s="4">
        <v>35462.22</v>
      </c>
      <c r="F123" s="4">
        <f t="shared" si="19"/>
        <v>0</v>
      </c>
      <c r="G123" s="17">
        <f t="shared" si="28"/>
        <v>0</v>
      </c>
      <c r="H123" s="18">
        <f t="shared" si="29"/>
        <v>0</v>
      </c>
      <c r="I123" s="18" t="str">
        <f t="shared" si="30"/>
        <v>NÃO</v>
      </c>
    </row>
    <row r="124" spans="1:10" s="10" customFormat="1" ht="19.2" customHeight="1" x14ac:dyDescent="0.3">
      <c r="A124" s="16">
        <v>44835</v>
      </c>
      <c r="B124" s="14"/>
      <c r="C124" s="15"/>
      <c r="D124" s="6">
        <f t="shared" si="18"/>
        <v>0</v>
      </c>
      <c r="E124" s="4">
        <v>35462.22</v>
      </c>
      <c r="F124" s="4">
        <f t="shared" si="19"/>
        <v>0</v>
      </c>
      <c r="G124" s="17">
        <f t="shared" si="28"/>
        <v>0</v>
      </c>
      <c r="H124" s="18">
        <f t="shared" si="29"/>
        <v>0</v>
      </c>
      <c r="I124" s="18" t="str">
        <f t="shared" si="30"/>
        <v>NÃO</v>
      </c>
    </row>
    <row r="125" spans="1:10" s="10" customFormat="1" ht="19.2" customHeight="1" x14ac:dyDescent="0.3">
      <c r="A125" s="16">
        <v>44866</v>
      </c>
      <c r="B125" s="14"/>
      <c r="C125" s="15"/>
      <c r="D125" s="6">
        <f t="shared" si="18"/>
        <v>0</v>
      </c>
      <c r="E125" s="4">
        <v>35462.22</v>
      </c>
      <c r="F125" s="4">
        <f t="shared" si="19"/>
        <v>0</v>
      </c>
      <c r="G125" s="17">
        <f t="shared" si="28"/>
        <v>0</v>
      </c>
      <c r="H125" s="18">
        <f t="shared" si="29"/>
        <v>0</v>
      </c>
      <c r="I125" s="18" t="str">
        <f t="shared" si="30"/>
        <v>NÃO</v>
      </c>
    </row>
    <row r="126" spans="1:10" s="10" customFormat="1" ht="19.2" customHeight="1" x14ac:dyDescent="0.3">
      <c r="A126" s="16">
        <v>44896</v>
      </c>
      <c r="B126" s="14"/>
      <c r="C126" s="15"/>
      <c r="D126" s="6">
        <f t="shared" si="18"/>
        <v>0</v>
      </c>
      <c r="E126" s="4">
        <v>35462.22</v>
      </c>
      <c r="F126" s="4">
        <f t="shared" si="19"/>
        <v>0</v>
      </c>
      <c r="G126" s="17">
        <f t="shared" si="28"/>
        <v>0</v>
      </c>
      <c r="H126" s="18">
        <f t="shared" si="29"/>
        <v>0</v>
      </c>
      <c r="I126" s="18" t="str">
        <f t="shared" si="30"/>
        <v>NÃO</v>
      </c>
    </row>
    <row r="127" spans="1:10" s="10" customFormat="1" ht="19.2" customHeight="1" x14ac:dyDescent="0.3">
      <c r="A127" s="20" t="s">
        <v>2</v>
      </c>
      <c r="B127" s="14"/>
      <c r="C127" s="15"/>
      <c r="D127" s="6">
        <f t="shared" si="18"/>
        <v>0</v>
      </c>
      <c r="E127" s="4">
        <v>35462.22</v>
      </c>
      <c r="F127" s="4">
        <f t="shared" si="19"/>
        <v>0</v>
      </c>
      <c r="G127" s="17">
        <f t="shared" si="28"/>
        <v>0</v>
      </c>
      <c r="H127" s="18">
        <f t="shared" si="29"/>
        <v>0</v>
      </c>
      <c r="I127" s="18" t="str">
        <f t="shared" si="30"/>
        <v>NÃO</v>
      </c>
    </row>
    <row r="128" spans="1:10" s="10" customFormat="1" ht="19.2" customHeight="1" x14ac:dyDescent="0.3">
      <c r="A128" s="20" t="s">
        <v>30</v>
      </c>
      <c r="B128" s="26"/>
      <c r="C128" s="27"/>
      <c r="D128" s="4">
        <f>SUM(G115:G126)/12</f>
        <v>0</v>
      </c>
      <c r="E128" s="20" t="s">
        <v>29</v>
      </c>
      <c r="F128" s="24">
        <f>SUM(G122:G128)/12</f>
        <v>0</v>
      </c>
      <c r="G128" s="17">
        <f>D128+D128/3</f>
        <v>0</v>
      </c>
      <c r="H128" s="18">
        <f>G128*12%</f>
        <v>0</v>
      </c>
      <c r="I128" s="36"/>
      <c r="J128" s="22"/>
    </row>
    <row r="129" spans="1:10" s="10" customFormat="1" ht="19.2" customHeight="1" x14ac:dyDescent="0.3">
      <c r="A129" s="20" t="s">
        <v>27</v>
      </c>
      <c r="B129" s="26"/>
      <c r="C129" s="27"/>
      <c r="D129" s="6"/>
      <c r="E129" s="4"/>
      <c r="F129" s="4"/>
      <c r="G129" s="8">
        <f>SUM(G115:G127)</f>
        <v>0</v>
      </c>
      <c r="H129" s="8">
        <f>SUM(H115:H127)</f>
        <v>0</v>
      </c>
      <c r="I129" s="36"/>
    </row>
    <row r="130" spans="1:10" s="10" customFormat="1" ht="19.2" customHeight="1" x14ac:dyDescent="0.3">
      <c r="A130" s="16">
        <v>44927</v>
      </c>
      <c r="B130" s="14"/>
      <c r="C130" s="15"/>
      <c r="D130" s="6">
        <f t="shared" si="18"/>
        <v>0</v>
      </c>
      <c r="E130" s="4">
        <v>35462.22</v>
      </c>
      <c r="F130" s="4">
        <f t="shared" si="19"/>
        <v>0</v>
      </c>
      <c r="G130" s="17">
        <f t="shared" ref="G130:G139" si="31">IF(B130=0,0,IF(AND(F130&gt;E130,E130&gt;B130),E130-B130,IF(AND(F130&gt;E130,E130&lt;B130),0,F130-B130)))</f>
        <v>0</v>
      </c>
      <c r="H130" s="18">
        <f t="shared" ref="H130:H140" si="32">G130*15%</f>
        <v>0</v>
      </c>
      <c r="I130" s="18" t="str">
        <f t="shared" ref="I130:I139" si="33">IF(G130=0,"NÃO","SIM")</f>
        <v>NÃO</v>
      </c>
    </row>
    <row r="131" spans="1:10" s="10" customFormat="1" ht="19.2" customHeight="1" x14ac:dyDescent="0.3">
      <c r="A131" s="16">
        <v>44958</v>
      </c>
      <c r="B131" s="14"/>
      <c r="C131" s="15"/>
      <c r="D131" s="6">
        <f t="shared" si="18"/>
        <v>0</v>
      </c>
      <c r="E131" s="4">
        <v>35462.22</v>
      </c>
      <c r="F131" s="4">
        <f t="shared" si="19"/>
        <v>0</v>
      </c>
      <c r="G131" s="17">
        <f t="shared" si="31"/>
        <v>0</v>
      </c>
      <c r="H131" s="18">
        <f t="shared" si="32"/>
        <v>0</v>
      </c>
      <c r="I131" s="18" t="str">
        <f t="shared" si="33"/>
        <v>NÃO</v>
      </c>
    </row>
    <row r="132" spans="1:10" s="10" customFormat="1" ht="19.2" customHeight="1" x14ac:dyDescent="0.3">
      <c r="A132" s="16">
        <v>44986</v>
      </c>
      <c r="B132" s="14"/>
      <c r="C132" s="15"/>
      <c r="D132" s="6">
        <f t="shared" si="18"/>
        <v>0</v>
      </c>
      <c r="E132" s="4">
        <v>35462.22</v>
      </c>
      <c r="F132" s="4">
        <f t="shared" si="19"/>
        <v>0</v>
      </c>
      <c r="G132" s="17">
        <f t="shared" si="31"/>
        <v>0</v>
      </c>
      <c r="H132" s="18">
        <f t="shared" si="32"/>
        <v>0</v>
      </c>
      <c r="I132" s="18" t="str">
        <f t="shared" si="33"/>
        <v>NÃO</v>
      </c>
    </row>
    <row r="133" spans="1:10" s="10" customFormat="1" ht="19.2" customHeight="1" x14ac:dyDescent="0.3">
      <c r="A133" s="16">
        <v>45017</v>
      </c>
      <c r="B133" s="14"/>
      <c r="C133" s="15"/>
      <c r="D133" s="6">
        <f t="shared" si="18"/>
        <v>0</v>
      </c>
      <c r="E133" s="4">
        <v>37589.35</v>
      </c>
      <c r="F133" s="4">
        <f t="shared" si="19"/>
        <v>0</v>
      </c>
      <c r="G133" s="17">
        <f t="shared" si="31"/>
        <v>0</v>
      </c>
      <c r="H133" s="18">
        <f t="shared" si="32"/>
        <v>0</v>
      </c>
      <c r="I133" s="18" t="str">
        <f t="shared" si="33"/>
        <v>NÃO</v>
      </c>
    </row>
    <row r="134" spans="1:10" s="10" customFormat="1" ht="19.2" customHeight="1" x14ac:dyDescent="0.3">
      <c r="A134" s="16">
        <v>45047</v>
      </c>
      <c r="B134" s="14"/>
      <c r="C134" s="15"/>
      <c r="D134" s="6">
        <f t="shared" si="18"/>
        <v>0</v>
      </c>
      <c r="E134" s="4">
        <v>37589.35</v>
      </c>
      <c r="F134" s="4">
        <f t="shared" si="19"/>
        <v>0</v>
      </c>
      <c r="G134" s="17">
        <f t="shared" si="31"/>
        <v>0</v>
      </c>
      <c r="H134" s="18">
        <f t="shared" si="32"/>
        <v>0</v>
      </c>
      <c r="I134" s="18" t="str">
        <f t="shared" si="33"/>
        <v>NÃO</v>
      </c>
    </row>
    <row r="135" spans="1:10" s="10" customFormat="1" ht="19.2" customHeight="1" x14ac:dyDescent="0.3">
      <c r="A135" s="16">
        <v>45078</v>
      </c>
      <c r="B135" s="14"/>
      <c r="C135" s="15"/>
      <c r="D135" s="6">
        <f>C135*50/20</f>
        <v>0</v>
      </c>
      <c r="E135" s="4">
        <v>37589.35</v>
      </c>
      <c r="F135" s="4">
        <f>B135+D135</f>
        <v>0</v>
      </c>
      <c r="G135" s="17">
        <f t="shared" si="31"/>
        <v>0</v>
      </c>
      <c r="H135" s="18">
        <f t="shared" si="32"/>
        <v>0</v>
      </c>
      <c r="I135" s="18" t="str">
        <f t="shared" si="33"/>
        <v>NÃO</v>
      </c>
    </row>
    <row r="136" spans="1:10" s="10" customFormat="1" ht="19.2" customHeight="1" x14ac:dyDescent="0.3">
      <c r="A136" s="16">
        <v>45108</v>
      </c>
      <c r="B136" s="14"/>
      <c r="C136" s="15"/>
      <c r="D136" s="6">
        <f>C136*50/20</f>
        <v>0</v>
      </c>
      <c r="E136" s="4">
        <v>37589.35</v>
      </c>
      <c r="F136" s="4">
        <f>B136+D136</f>
        <v>0</v>
      </c>
      <c r="G136" s="17">
        <f t="shared" si="31"/>
        <v>0</v>
      </c>
      <c r="H136" s="18">
        <f t="shared" si="32"/>
        <v>0</v>
      </c>
      <c r="I136" s="18" t="str">
        <f t="shared" si="33"/>
        <v>NÃO</v>
      </c>
    </row>
    <row r="137" spans="1:10" s="10" customFormat="1" ht="19.2" customHeight="1" x14ac:dyDescent="0.3">
      <c r="A137" s="16">
        <v>45139</v>
      </c>
      <c r="B137" s="14"/>
      <c r="C137" s="15"/>
      <c r="D137" s="6">
        <f>C137*50/20</f>
        <v>0</v>
      </c>
      <c r="E137" s="4">
        <v>37589.35</v>
      </c>
      <c r="F137" s="4">
        <f>B137+D137</f>
        <v>0</v>
      </c>
      <c r="G137" s="17">
        <f t="shared" si="31"/>
        <v>0</v>
      </c>
      <c r="H137" s="18">
        <f t="shared" si="32"/>
        <v>0</v>
      </c>
      <c r="I137" s="18" t="str">
        <f t="shared" si="33"/>
        <v>NÃO</v>
      </c>
    </row>
    <row r="138" spans="1:10" s="10" customFormat="1" ht="19.2" customHeight="1" x14ac:dyDescent="0.3">
      <c r="A138" s="16">
        <v>45170</v>
      </c>
      <c r="B138" s="14"/>
      <c r="C138" s="15"/>
      <c r="D138" s="6">
        <f>C138*50/20</f>
        <v>0</v>
      </c>
      <c r="E138" s="4">
        <v>37589.35</v>
      </c>
      <c r="F138" s="4">
        <f>B138+D138</f>
        <v>0</v>
      </c>
      <c r="G138" s="17">
        <f t="shared" si="31"/>
        <v>0</v>
      </c>
      <c r="H138" s="18">
        <f t="shared" si="32"/>
        <v>0</v>
      </c>
      <c r="I138" s="18" t="str">
        <f t="shared" si="33"/>
        <v>NÃO</v>
      </c>
    </row>
    <row r="139" spans="1:10" s="10" customFormat="1" ht="19.2" customHeight="1" x14ac:dyDescent="0.3">
      <c r="A139" s="16">
        <v>45200</v>
      </c>
      <c r="B139" s="14"/>
      <c r="C139" s="15"/>
      <c r="D139" s="6">
        <f>C139*50/20</f>
        <v>0</v>
      </c>
      <c r="E139" s="4">
        <v>37589.35</v>
      </c>
      <c r="F139" s="4">
        <f>B139+D139</f>
        <v>0</v>
      </c>
      <c r="G139" s="17">
        <f t="shared" si="31"/>
        <v>0</v>
      </c>
      <c r="H139" s="18">
        <f t="shared" si="32"/>
        <v>0</v>
      </c>
      <c r="I139" s="18" t="str">
        <f t="shared" si="33"/>
        <v>NÃO</v>
      </c>
    </row>
    <row r="140" spans="1:10" s="10" customFormat="1" ht="19.2" customHeight="1" x14ac:dyDescent="0.3">
      <c r="A140" s="20" t="s">
        <v>30</v>
      </c>
      <c r="B140" s="26"/>
      <c r="C140" s="27"/>
      <c r="D140" s="4">
        <f>SUM(G130:G139)/12</f>
        <v>0</v>
      </c>
      <c r="E140" s="20" t="s">
        <v>29</v>
      </c>
      <c r="F140" s="24">
        <f>SUM(G134:G140)/12</f>
        <v>0</v>
      </c>
      <c r="G140" s="17">
        <f>D140+D140/3</f>
        <v>0</v>
      </c>
      <c r="H140" s="18">
        <f t="shared" si="32"/>
        <v>0</v>
      </c>
      <c r="I140" s="36"/>
      <c r="J140" s="22"/>
    </row>
    <row r="141" spans="1:10" s="10" customFormat="1" ht="19.2" customHeight="1" thickBot="1" x14ac:dyDescent="0.35">
      <c r="A141" s="20" t="s">
        <v>28</v>
      </c>
      <c r="B141" s="26"/>
      <c r="C141" s="27"/>
      <c r="D141" s="6"/>
      <c r="E141" s="4"/>
      <c r="F141" s="4"/>
      <c r="G141" s="8">
        <f>SUM(G130:G139)</f>
        <v>0</v>
      </c>
      <c r="H141" s="18">
        <f t="shared" si="22"/>
        <v>0</v>
      </c>
      <c r="I141" s="36"/>
    </row>
    <row r="142" spans="1:10" s="10" customFormat="1" ht="19.2" customHeight="1" thickBot="1" x14ac:dyDescent="0.35">
      <c r="A142" s="21" t="s">
        <v>3</v>
      </c>
      <c r="B142" s="7"/>
      <c r="C142" s="7"/>
      <c r="D142" s="7"/>
      <c r="E142" s="7"/>
      <c r="F142" s="8" t="s">
        <v>3</v>
      </c>
      <c r="G142" s="8">
        <f>G9+G24+G39+G54+G69+G84+G99+G114+G129+G141</f>
        <v>0</v>
      </c>
      <c r="H142" s="8">
        <f>H9+H24+H39+H54+H69+H84+H99+H114+H129+H141</f>
        <v>0</v>
      </c>
      <c r="I142" s="39"/>
    </row>
    <row r="143" spans="1:10" s="10" customFormat="1" ht="19.2" customHeight="1" x14ac:dyDescent="0.3">
      <c r="A143" s="28" t="s">
        <v>8</v>
      </c>
      <c r="B143" s="29"/>
      <c r="C143" s="29"/>
      <c r="D143" s="29"/>
      <c r="E143" s="30"/>
      <c r="F143" s="30"/>
      <c r="G143" s="31"/>
      <c r="H143" s="32"/>
      <c r="I143" s="33"/>
    </row>
    <row r="144" spans="1:10" s="10" customFormat="1" ht="19.2" customHeight="1" x14ac:dyDescent="0.3">
      <c r="A144" s="41" t="s">
        <v>12</v>
      </c>
      <c r="B144" s="42"/>
      <c r="C144" s="42"/>
      <c r="D144" s="42"/>
      <c r="E144" s="42"/>
      <c r="F144" s="42"/>
      <c r="G144" s="42"/>
      <c r="H144" s="42"/>
      <c r="I144" s="43"/>
    </row>
    <row r="145" spans="1:9" s="10" customFormat="1" ht="19.2" customHeight="1" x14ac:dyDescent="0.3">
      <c r="A145" s="41" t="s">
        <v>9</v>
      </c>
      <c r="B145" s="42"/>
      <c r="C145" s="42"/>
      <c r="D145" s="42"/>
      <c r="E145" s="42"/>
      <c r="F145" s="42"/>
      <c r="G145" s="42"/>
      <c r="H145" s="42"/>
      <c r="I145" s="43"/>
    </row>
    <row r="146" spans="1:9" s="10" customFormat="1" ht="19.2" customHeight="1" x14ac:dyDescent="0.3">
      <c r="A146" s="41" t="s">
        <v>11</v>
      </c>
      <c r="B146" s="42"/>
      <c r="C146" s="42"/>
      <c r="D146" s="42"/>
      <c r="E146" s="42"/>
      <c r="F146" s="42"/>
      <c r="G146" s="42"/>
      <c r="H146" s="42"/>
      <c r="I146" s="43"/>
    </row>
    <row r="147" spans="1:9" s="10" customFormat="1" ht="19.2" customHeight="1" x14ac:dyDescent="0.3">
      <c r="A147" s="41" t="s">
        <v>10</v>
      </c>
      <c r="B147" s="42"/>
      <c r="C147" s="42"/>
      <c r="D147" s="42"/>
      <c r="E147" s="42"/>
      <c r="F147" s="42"/>
      <c r="G147" s="42"/>
      <c r="H147" s="42"/>
      <c r="I147" s="43"/>
    </row>
    <row r="148" spans="1:9" s="10" customFormat="1" ht="19.2" customHeight="1" x14ac:dyDescent="0.3">
      <c r="A148" s="41" t="s">
        <v>13</v>
      </c>
      <c r="B148" s="42"/>
      <c r="C148" s="42"/>
      <c r="D148" s="42"/>
      <c r="E148" s="42"/>
      <c r="F148" s="42"/>
      <c r="G148" s="42"/>
      <c r="H148" s="42"/>
      <c r="I148" s="43"/>
    </row>
    <row r="149" spans="1:9" s="10" customFormat="1" ht="19.2" customHeight="1" x14ac:dyDescent="0.3">
      <c r="A149" s="41" t="s">
        <v>14</v>
      </c>
      <c r="B149" s="42"/>
      <c r="C149" s="42"/>
      <c r="D149" s="42"/>
      <c r="E149" s="42"/>
      <c r="F149" s="42"/>
      <c r="G149" s="42"/>
      <c r="H149" s="42"/>
      <c r="I149" s="43"/>
    </row>
    <row r="150" spans="1:9" s="10" customFormat="1" ht="19.2" customHeight="1" x14ac:dyDescent="0.3">
      <c r="A150" s="41" t="s">
        <v>17</v>
      </c>
      <c r="B150" s="42"/>
      <c r="C150" s="42"/>
      <c r="D150" s="42"/>
      <c r="E150" s="42"/>
      <c r="F150" s="42"/>
      <c r="G150" s="42"/>
      <c r="H150" s="42"/>
      <c r="I150" s="43"/>
    </row>
    <row r="151" spans="1:9" ht="16.2" thickBot="1" x14ac:dyDescent="0.35">
      <c r="A151" s="44" t="s">
        <v>18</v>
      </c>
      <c r="B151" s="45"/>
      <c r="C151" s="45"/>
      <c r="D151" s="45"/>
      <c r="E151" s="45"/>
      <c r="F151" s="45"/>
      <c r="G151" s="45"/>
      <c r="H151" s="45"/>
      <c r="I151" s="46"/>
    </row>
    <row r="152" spans="1:9" x14ac:dyDescent="0.3">
      <c r="A152" s="40"/>
      <c r="B152" s="40"/>
      <c r="C152" s="40"/>
      <c r="D152" s="40"/>
      <c r="E152" s="40"/>
      <c r="F152" s="40"/>
      <c r="G152" s="40"/>
      <c r="H152" s="40"/>
      <c r="I152" s="40"/>
    </row>
    <row r="153" spans="1:9" x14ac:dyDescent="0.3">
      <c r="A153" s="40"/>
      <c r="B153" s="40"/>
      <c r="C153" s="40"/>
      <c r="D153" s="40"/>
      <c r="E153" s="40"/>
      <c r="F153" s="40"/>
      <c r="G153" s="40"/>
      <c r="H153" s="40"/>
      <c r="I153" s="40"/>
    </row>
    <row r="154" spans="1:9" x14ac:dyDescent="0.3">
      <c r="A154" s="40"/>
      <c r="B154" s="40"/>
      <c r="C154" s="40"/>
      <c r="D154" s="40"/>
      <c r="E154" s="40"/>
      <c r="F154" s="40"/>
      <c r="G154" s="40"/>
      <c r="H154" s="40"/>
      <c r="I154" s="40"/>
    </row>
  </sheetData>
  <sheetProtection algorithmName="SHA-512" hashValue="RUNiz7FObBAKjvAktDYtW/0cfC+2NthvpmSLcT+uaD5BLSIVrvwm8hru0zMslMzB/6xv/vbgk1OZLvapoOYMIw==" saltValue="TAcFoU8YGiO5+6hEAcaweg==" spinCount="100000" sheet="1" objects="1" scenarios="1"/>
  <mergeCells count="12">
    <mergeCell ref="A144:I144"/>
    <mergeCell ref="A145:I145"/>
    <mergeCell ref="A146:I146"/>
    <mergeCell ref="A153:I153"/>
    <mergeCell ref="B1:G1"/>
    <mergeCell ref="A154:I154"/>
    <mergeCell ref="A147:I147"/>
    <mergeCell ref="A148:I148"/>
    <mergeCell ref="A149:I149"/>
    <mergeCell ref="A150:I150"/>
    <mergeCell ref="A151:I151"/>
    <mergeCell ref="A152:I152"/>
  </mergeCells>
  <conditionalFormatting sqref="I3:I67 I69:I141">
    <cfRule type="cellIs" dxfId="4" priority="1" operator="equal">
      <formula>"SIM"</formula>
    </cfRule>
    <cfRule type="cellIs" dxfId="3" priority="2" operator="equal">
      <formula>"NÃO"</formula>
    </cfRule>
    <cfRule type="containsText" dxfId="2" priority="3" operator="containsText" text="SIM">
      <formula>NOT(ISERROR(SEARCH("SIM",I3)))</formula>
    </cfRule>
  </conditionalFormatting>
  <conditionalFormatting sqref="I142">
    <cfRule type="containsText" dxfId="1" priority="5" operator="containsText" text="NAO">
      <formula>NOT(ISERROR(SEARCH("NAO",I142)))</formula>
    </cfRule>
    <cfRule type="containsText" dxfId="0" priority="6" operator="containsText" text="SIM">
      <formula>NOT(ISERROR(SEARCH("SIM",I142)))</formula>
    </cfRule>
  </conditionalFormatting>
  <pageMargins left="0.51181102362204722" right="0.51181102362204722" top="0.78740157480314965" bottom="0.78740157480314965" header="0.31496062992125984" footer="0.31496062992125984"/>
  <pageSetup paperSize="9" scale="57" fitToHeight="3" orientation="portrait" r:id="rId1"/>
  <headerFooter>
    <oddHeader>&amp;C&amp;"-,Negrito"&amp;20CALCULO DE VALORES A EXECUTAR CET 50% DE 08/2014 ATÉ 10/2023</oddHeader>
    <oddFooter>&amp;Rpag &amp;P de &amp;N</oddFooter>
  </headerFooter>
  <rowBreaks count="2" manualBreakCount="2">
    <brk id="54" max="8" man="1"/>
    <brk id="114" max="8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0FAA8-8229-4217-BAE3-8A61256AED1F}">
  <dimension ref="A1:B6"/>
  <sheetViews>
    <sheetView tabSelected="1" workbookViewId="0">
      <selection activeCell="A10" sqref="A10"/>
    </sheetView>
  </sheetViews>
  <sheetFormatPr defaultRowHeight="14.4" x14ac:dyDescent="0.3"/>
  <cols>
    <col min="2" max="2" width="17.44140625" customWidth="1"/>
  </cols>
  <sheetData>
    <row r="1" spans="1:2" x14ac:dyDescent="0.3">
      <c r="A1" t="s">
        <v>31</v>
      </c>
      <c r="B1" t="s">
        <v>32</v>
      </c>
    </row>
    <row r="2" spans="1:2" x14ac:dyDescent="0.3">
      <c r="A2">
        <v>265</v>
      </c>
      <c r="B2" t="s">
        <v>33</v>
      </c>
    </row>
    <row r="3" spans="1:2" x14ac:dyDescent="0.3">
      <c r="A3">
        <v>813</v>
      </c>
      <c r="B3" t="s">
        <v>34</v>
      </c>
    </row>
    <row r="4" spans="1:2" x14ac:dyDescent="0.3">
      <c r="A4">
        <v>735</v>
      </c>
      <c r="B4" t="s">
        <v>35</v>
      </c>
    </row>
    <row r="5" spans="1:2" x14ac:dyDescent="0.3">
      <c r="A5">
        <v>527</v>
      </c>
      <c r="B5" t="s">
        <v>36</v>
      </c>
    </row>
    <row r="6" spans="1:2" x14ac:dyDescent="0.3">
      <c r="A6">
        <v>537</v>
      </c>
      <c r="B6" t="s">
        <v>37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Calculo PERIODO_total</vt:lpstr>
      <vt:lpstr>Planilha1</vt:lpstr>
      <vt:lpstr>'Calculo PERIODO_total'!Area_de_impressao</vt:lpstr>
      <vt:lpstr>'Calculo PERIODO_total'!Titulos_de_impressao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IAF Instituto dos Auditores Fiscais do Estado da Bahia</dc:creator>
  <cp:lastModifiedBy>Paulo C S Brito</cp:lastModifiedBy>
  <cp:lastPrinted>2026-04-17T12:50:18Z</cp:lastPrinted>
  <dcterms:created xsi:type="dcterms:W3CDTF">2023-10-12T21:19:50Z</dcterms:created>
  <dcterms:modified xsi:type="dcterms:W3CDTF">2026-04-27T20:30:17Z</dcterms:modified>
</cp:coreProperties>
</file>